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1EAC735-87D2-4B08-9728-3D567408F648}" xr6:coauthVersionLast="47" xr6:coauthVersionMax="47" xr10:uidLastSave="{00000000-0000-0000-0000-000000000000}"/>
  <bookViews>
    <workbookView xWindow="735" yWindow="735" windowWidth="21600" windowHeight="11385" tabRatio="0" xr2:uid="{A7A96949-DA92-42F7-B628-25396C0F2122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H209" i="1"/>
  <c r="H208" i="1" s="1"/>
  <c r="G42" i="1"/>
  <c r="F42" i="1"/>
  <c r="F209" i="1"/>
  <c r="F208" i="1" s="1"/>
  <c r="H210" i="1"/>
  <c r="G210" i="1"/>
  <c r="F210" i="1"/>
  <c r="H36" i="1"/>
  <c r="G36" i="1"/>
  <c r="F36" i="1"/>
  <c r="F89" i="1"/>
  <c r="F87" i="1"/>
  <c r="H89" i="1"/>
  <c r="G89" i="1"/>
  <c r="H69" i="1"/>
  <c r="G69" i="1"/>
  <c r="G60" i="1" s="1"/>
  <c r="F69" i="1"/>
  <c r="H72" i="1"/>
  <c r="G72" i="1"/>
  <c r="F72" i="1"/>
  <c r="E149" i="1"/>
  <c r="E159" i="1"/>
  <c r="E142" i="1" s="1"/>
  <c r="E210" i="1" s="1"/>
  <c r="E156" i="1"/>
  <c r="E151" i="1"/>
  <c r="E162" i="1"/>
  <c r="E128" i="1"/>
  <c r="E60" i="1"/>
  <c r="E205" i="1"/>
  <c r="D196" i="1"/>
  <c r="D181" i="1"/>
  <c r="D180" i="1"/>
  <c r="D188" i="1"/>
  <c r="D200" i="1"/>
  <c r="D199" i="1"/>
  <c r="D198" i="1"/>
  <c r="D197" i="1"/>
  <c r="D195" i="1"/>
  <c r="D194" i="1"/>
  <c r="D192" i="1"/>
  <c r="D191" i="1"/>
  <c r="D187" i="1"/>
  <c r="D186" i="1"/>
  <c r="D185" i="1"/>
  <c r="D179" i="1"/>
  <c r="D189" i="1"/>
  <c r="D184" i="1"/>
  <c r="D183" i="1"/>
  <c r="D177" i="1"/>
  <c r="D176" i="1"/>
  <c r="D175" i="1"/>
  <c r="D174" i="1"/>
  <c r="D173" i="1"/>
  <c r="D170" i="1"/>
  <c r="D166" i="1"/>
  <c r="D178" i="1"/>
  <c r="D172" i="1"/>
  <c r="D169" i="1"/>
  <c r="D167" i="1"/>
  <c r="D165" i="1"/>
  <c r="D164" i="1"/>
  <c r="D162" i="1" s="1"/>
  <c r="D210" i="1" s="1"/>
  <c r="D163" i="1"/>
  <c r="D202" i="1"/>
  <c r="D201" i="1"/>
  <c r="D190" i="1"/>
  <c r="D182" i="1"/>
  <c r="D171" i="1"/>
  <c r="D168" i="1"/>
  <c r="D60" i="1"/>
  <c r="D59" i="1"/>
  <c r="D57" i="1"/>
  <c r="D56" i="1" s="1"/>
  <c r="D209" i="1" s="1"/>
  <c r="D208" i="1" s="1"/>
  <c r="E56" i="1"/>
  <c r="E209" i="1" s="1"/>
  <c r="E208" i="1" s="1"/>
  <c r="F60" i="1"/>
  <c r="H18" i="1"/>
  <c r="G18" i="1"/>
  <c r="G209" i="1" s="1"/>
  <c r="G208" i="1" s="1"/>
  <c r="F18" i="1"/>
  <c r="H16" i="1"/>
  <c r="G16" i="1"/>
  <c r="F16" i="1"/>
  <c r="H60" i="1"/>
  <c r="D1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ODmitruk</author>
  </authors>
  <commentList>
    <comment ref="A10" authorId="0" shapeId="0" xr:uid="{DEB1DCCB-811E-4E5A-BA9A-72214E93DEAA}">
      <text>
        <r>
          <rPr>
            <b/>
            <sz val="9"/>
            <color indexed="81"/>
            <rFont val="Tahoma"/>
            <family val="2"/>
            <charset val="204"/>
          </rPr>
          <t>ODmitruk: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<sst xmlns="http://schemas.openxmlformats.org/spreadsheetml/2006/main" count="218" uniqueCount="117">
  <si>
    <t>(грн)</t>
  </si>
  <si>
    <t>Код Класифікації
доходу бюджету/
Код бюджету</t>
  </si>
  <si>
    <t>Найменування трансферту/
Найменування бюджету – надавача міжбюджетного трансферту</t>
  </si>
  <si>
    <t>І. Трансферти до загального фонду бюджету</t>
  </si>
  <si>
    <t>Базова дотація</t>
  </si>
  <si>
    <t>Державний бюджет України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</si>
  <si>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здоров’я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</si>
  <si>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</si>
  <si>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</si>
  <si>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</si>
  <si>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</si>
  <si>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(військовоморських, військово-спортивних) ліцеях, ліцеях із посиленою військово-фізичною підготовкою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</si>
  <si>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</si>
  <si>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Освітня субвенція з державного бюджету місцевим бюджетам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</si>
  <si>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</si>
  <si>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</si>
  <si>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</si>
  <si>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</si>
  <si>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Субвенція з місцевого бюджету на здійснення переданих видатків у сфері освіти за рахунок коштів освітньої субвенції</t>
  </si>
  <si>
    <t>Боремельська сільська ТГ</t>
  </si>
  <si>
    <t>Мізоцька селищна ТГ</t>
  </si>
  <si>
    <t>Інші субвенції з місцевого бюджету</t>
  </si>
  <si>
    <t>Бабинська сільська ТГ</t>
  </si>
  <si>
    <t>Радивилівська міська ТГ</t>
  </si>
  <si>
    <t>Привільненська сільська ТГ</t>
  </si>
  <si>
    <t>Локницька сільська ТГ</t>
  </si>
  <si>
    <t>Смизька селищна ТГ</t>
  </si>
  <si>
    <t>Висоцька сільська ТГ</t>
  </si>
  <si>
    <t>Козинська сільська ТГ</t>
  </si>
  <si>
    <t>Млинівська селищна ТГ</t>
  </si>
  <si>
    <t>Острожецька сільська ТГ</t>
  </si>
  <si>
    <t>Бокіймівська сільська ТГ</t>
  </si>
  <si>
    <t>Тараканівська сільська ТГ</t>
  </si>
  <si>
    <t>Клеванська селищна ТГ</t>
  </si>
  <si>
    <t>Демидівська селищна ТГ</t>
  </si>
  <si>
    <t>Малолюбашанська сільська ТГ</t>
  </si>
  <si>
    <t>Олександрійська сільська ТГ</t>
  </si>
  <si>
    <t>Шпанівська сільська ТГ</t>
  </si>
  <si>
    <t>Повчанська сільська ТГ</t>
  </si>
  <si>
    <t>Дядьковицька сільська ТГ</t>
  </si>
  <si>
    <t>Корнинська сільська ТГ</t>
  </si>
  <si>
    <t>Старосільська сільська ТГ</t>
  </si>
  <si>
    <t>Вараська міська ТГ</t>
  </si>
  <si>
    <t>Острозька міська ТГ</t>
  </si>
  <si>
    <t>Антонівська сільска ТГ</t>
  </si>
  <si>
    <t>Великоомелянська сільська ТГ</t>
  </si>
  <si>
    <t>Вирівська сільська ТГ</t>
  </si>
  <si>
    <t>Головинська сільська ТГ</t>
  </si>
  <si>
    <t>Полицька сільська ТГ</t>
  </si>
  <si>
    <t>Рафалівська селищна ТГ</t>
  </si>
  <si>
    <t>Семидубська сільська ТГ</t>
  </si>
  <si>
    <t>Білокриницька сільська ТГ</t>
  </si>
  <si>
    <t>Великомежиріцька сільська ТГ</t>
  </si>
  <si>
    <t>Володимирецька селищна ТГ</t>
  </si>
  <si>
    <t>Городоцька сільська ТГ</t>
  </si>
  <si>
    <t>Гощанська селищна ТГ</t>
  </si>
  <si>
    <t>Дубенська міська ТГ</t>
  </si>
  <si>
    <t>Дубровицька міська ТГ</t>
  </si>
  <si>
    <t>Зарічненська селищна ТГ</t>
  </si>
  <si>
    <t>Здовбицька сільська ТГ</t>
  </si>
  <si>
    <t>Здолбунівська міська ТГ</t>
  </si>
  <si>
    <t>Зорянська сільська ТГ</t>
  </si>
  <si>
    <t>Корецька міська ТГ</t>
  </si>
  <si>
    <t>Костопільська міська ТГ</t>
  </si>
  <si>
    <t>Рівненська міська ТГ</t>
  </si>
  <si>
    <t>Сарненська міська ТГ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</si>
  <si>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(облаштування укриттів), зокрема військових (військово-морських, військовоспортивних) ліцеях, ліцеях із посиленою військово-фізичною підготовкою за рахунок відповідної субвенції з державного бюджету</t>
  </si>
  <si>
    <t>ІІ. Трансферти до спеціального фонду бюджету</t>
  </si>
  <si>
    <t>Крупецька сільська ТГ</t>
  </si>
  <si>
    <t>Немовицька сільська ТГ</t>
  </si>
  <si>
    <t>Х</t>
  </si>
  <si>
    <t>загальний фонд</t>
  </si>
  <si>
    <t>спеціальний фонд</t>
  </si>
  <si>
    <t>Каноницька сільська ТГ</t>
  </si>
  <si>
    <t>Рокитнівська селищна ТГ</t>
  </si>
  <si>
    <t>Варковицька сільська ТГ</t>
  </si>
  <si>
    <t>Мирогощанська сільська ТГ</t>
  </si>
  <si>
    <t>до Прогнозу обласного бюджету</t>
  </si>
  <si>
    <t>Рівненської області на 2026-2028 роки</t>
  </si>
  <si>
    <t>2027 рік (план)</t>
  </si>
  <si>
    <t>2028 рік (план)</t>
  </si>
  <si>
    <t>Березнівської міської ТГ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</si>
  <si>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2–5  частини першої статті 10-1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</si>
  <si>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2029 рік (план)</t>
  </si>
  <si>
    <t>Додаток 10</t>
  </si>
  <si>
    <t>Деражненської сільська ТГ</t>
  </si>
  <si>
    <t>Миляцька сільська ТГ</t>
  </si>
  <si>
    <t>Клесівська селищної ТГ</t>
  </si>
  <si>
    <t>Підлозцівська сільська ТГ</t>
  </si>
  <si>
    <t>Ярославська сільська ТГ</t>
  </si>
  <si>
    <t>0410000000</t>
  </si>
  <si>
    <t>Обласний бюджет Дніпропетровської області</t>
  </si>
  <si>
    <t>Субвенція з державного бюджету місцевим бюджетам на будівництво нового житла, реконструкцію існуючих житлових будинків та гуртожитків, а також переобладнання нежитлових приміщень у житлові для формування фондів житла тимчасового проживання</t>
  </si>
  <si>
    <t>Субвенція з місцевого бюджету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військово-фізичною підготовкою за рахунок відповідної субвенції з державного бюджету</t>
  </si>
  <si>
    <t>Рівненської області на 2027-2029 роки</t>
  </si>
  <si>
    <t xml:space="preserve">Показники міжбюджетних трансфертів з інших бюджетів </t>
  </si>
  <si>
    <t>(код бюджету)</t>
  </si>
  <si>
    <t xml:space="preserve">2025 рік (звіт) </t>
  </si>
  <si>
    <t xml:space="preserve">2026 рік (затверджено) </t>
  </si>
  <si>
    <t>Субвенція з державного бюджету місцевим бюджетам на забезпечення харчуванням учнів закладів загальної середньої освіти</t>
  </si>
  <si>
    <t>Соснівська селищна ТГ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</si>
  <si>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– 5 частини першої статті 10-1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</si>
  <si>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</si>
  <si>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Бугринська сільська ТГ</t>
  </si>
  <si>
    <t>Степанська селищна ТГ</t>
  </si>
  <si>
    <t>Малинська сільська ТГ</t>
  </si>
  <si>
    <t>Вербська сільська ТГ</t>
  </si>
  <si>
    <t>Березівська сільська ТГ</t>
  </si>
  <si>
    <t>Субвенція з державного бюджету місцевим бюджетам на реалізацію проектів в рамках Програми відновлення України ІІІ</t>
  </si>
  <si>
    <t>Субвенція з місцевого бюджету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 фізичною підготовкою, та у закладах дошкільної освіти за рахунок відповідної субвенції з державного бюджету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</si>
  <si>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</si>
  <si>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Разом за розділом І і ІІ, у тому числі:</t>
  </si>
  <si>
    <t>Субвенція з державного бюджету місцевим бюджетам на
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</si>
  <si>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місцевого бюджету на здійснення природоохоронних заходів</t>
  </si>
  <si>
    <t>Директор департаменту фінансів облдержадміністрації</t>
  </si>
  <si>
    <t>Лідія БІЛЯК</t>
  </si>
  <si>
    <t>Субвенція з державного бюджету місцевим бюджетам на виконання  окремих заходів  з проекту реалізації  соціального проекту
«Активні парки - локації здорової України»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</si>
</sst>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8"/>
      <name val="Arial"/>
      <family val="2"/>
    </font>
    <font>
      <sz val="6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2"/>
      <name val="Arial"/>
      <family val="2"/>
    </font>
    <font>
      <sz val="9"/>
      <name val="Arial"/>
      <family val="2"/>
      <charset val="204"/>
    </font>
    <font>
      <sz val="9"/>
      <name val="Times New Roman"/>
      <family val="1"/>
      <charset val="204"/>
    </font>
    <font>
      <b/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u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4" fontId="0" fillId="0" borderId="0" xfId="0" applyNumberFormat="1"/>
    <xf numFmtId="0" fontId="0" fillId="0" borderId="0" xfId="0" applyBorder="1"/>
    <xf numFmtId="0" fontId="3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left"/>
    </xf>
    <xf numFmtId="0" fontId="6" fillId="0" borderId="0" xfId="0" applyFont="1" applyBorder="1"/>
    <xf numFmtId="0" fontId="6" fillId="0" borderId="0" xfId="0" applyNumberFormat="1" applyFont="1" applyBorder="1" applyAlignment="1">
      <alignment wrapText="1"/>
    </xf>
    <xf numFmtId="4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1" fillId="0" borderId="0" xfId="0" applyFont="1" applyBorder="1"/>
    <xf numFmtId="0" fontId="9" fillId="0" borderId="0" xfId="0" applyFont="1" applyAlignment="1">
      <alignment horizontal="left" vertical="top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/>
    <xf numFmtId="0" fontId="17" fillId="0" borderId="0" xfId="0" applyFont="1"/>
    <xf numFmtId="0" fontId="18" fillId="0" borderId="0" xfId="0" applyNumberFormat="1" applyFont="1" applyAlignment="1">
      <alignment horizontal="left"/>
    </xf>
    <xf numFmtId="4" fontId="10" fillId="0" borderId="0" xfId="0" applyNumberFormat="1" applyFont="1" applyBorder="1"/>
    <xf numFmtId="4" fontId="3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/>
    <xf numFmtId="0" fontId="14" fillId="0" borderId="0" xfId="0" applyFont="1" applyBorder="1" applyAlignment="1"/>
    <xf numFmtId="1" fontId="19" fillId="0" borderId="1" xfId="0" applyNumberFormat="1" applyFont="1" applyBorder="1" applyAlignment="1">
      <alignment horizontal="left"/>
    </xf>
    <xf numFmtId="4" fontId="19" fillId="0" borderId="1" xfId="0" applyNumberFormat="1" applyFont="1" applyBorder="1" applyAlignment="1">
      <alignment horizontal="right"/>
    </xf>
    <xf numFmtId="1" fontId="20" fillId="0" borderId="1" xfId="0" applyNumberFormat="1" applyFont="1" applyBorder="1" applyAlignment="1">
      <alignment horizontal="left"/>
    </xf>
    <xf numFmtId="4" fontId="20" fillId="0" borderId="1" xfId="0" applyNumberFormat="1" applyFont="1" applyBorder="1" applyAlignment="1">
      <alignment horizontal="right"/>
    </xf>
    <xf numFmtId="4" fontId="20" fillId="0" borderId="1" xfId="0" applyNumberFormat="1" applyFont="1" applyFill="1" applyBorder="1" applyAlignment="1">
      <alignment horizontal="right"/>
    </xf>
    <xf numFmtId="4" fontId="19" fillId="0" borderId="1" xfId="0" applyNumberFormat="1" applyFont="1" applyFill="1" applyBorder="1" applyAlignment="1">
      <alignment horizontal="right"/>
    </xf>
    <xf numFmtId="0" fontId="19" fillId="0" borderId="1" xfId="0" applyFont="1" applyBorder="1"/>
    <xf numFmtId="0" fontId="20" fillId="0" borderId="1" xfId="0" applyFont="1" applyBorder="1"/>
    <xf numFmtId="0" fontId="20" fillId="0" borderId="1" xfId="0" applyNumberFormat="1" applyFont="1" applyBorder="1" applyAlignment="1">
      <alignment horizontal="left" wrapText="1"/>
    </xf>
    <xf numFmtId="49" fontId="20" fillId="0" borderId="1" xfId="0" applyNumberFormat="1" applyFont="1" applyBorder="1" applyAlignment="1">
      <alignment horizontal="left"/>
    </xf>
    <xf numFmtId="0" fontId="21" fillId="0" borderId="0" xfId="0" applyFont="1"/>
    <xf numFmtId="0" fontId="20" fillId="0" borderId="1" xfId="0" applyFont="1" applyFill="1" applyBorder="1"/>
    <xf numFmtId="0" fontId="20" fillId="0" borderId="2" xfId="0" applyNumberFormat="1" applyFont="1" applyBorder="1" applyAlignment="1">
      <alignment wrapText="1"/>
    </xf>
    <xf numFmtId="4" fontId="20" fillId="0" borderId="1" xfId="0" applyNumberFormat="1" applyFont="1" applyBorder="1" applyAlignment="1">
      <alignment wrapText="1"/>
    </xf>
    <xf numFmtId="4" fontId="19" fillId="0" borderId="1" xfId="0" applyNumberFormat="1" applyFont="1" applyBorder="1" applyAlignment="1">
      <alignment wrapText="1"/>
    </xf>
    <xf numFmtId="0" fontId="19" fillId="0" borderId="1" xfId="0" applyNumberFormat="1" applyFont="1" applyBorder="1" applyAlignment="1">
      <alignment horizontal="center"/>
    </xf>
    <xf numFmtId="1" fontId="19" fillId="0" borderId="3" xfId="0" applyNumberFormat="1" applyFont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20" fillId="0" borderId="0" xfId="0" applyFont="1" applyAlignment="1">
      <alignment wrapText="1"/>
    </xf>
    <xf numFmtId="0" fontId="20" fillId="0" borderId="0" xfId="0" applyFont="1"/>
    <xf numFmtId="1" fontId="22" fillId="0" borderId="0" xfId="0" applyNumberFormat="1" applyFont="1" applyAlignment="1">
      <alignment horizontal="left"/>
    </xf>
    <xf numFmtId="0" fontId="19" fillId="0" borderId="0" xfId="0" applyFont="1" applyBorder="1" applyAlignment="1">
      <alignment horizontal="right"/>
    </xf>
    <xf numFmtId="0" fontId="20" fillId="0" borderId="1" xfId="0" applyNumberFormat="1" applyFont="1" applyBorder="1" applyAlignment="1">
      <alignment wrapText="1"/>
    </xf>
    <xf numFmtId="0" fontId="20" fillId="0" borderId="5" xfId="0" applyNumberFormat="1" applyFont="1" applyBorder="1" applyAlignment="1">
      <alignment wrapText="1"/>
    </xf>
    <xf numFmtId="0" fontId="20" fillId="0" borderId="2" xfId="0" applyNumberFormat="1" applyFont="1" applyBorder="1" applyAlignment="1">
      <alignment wrapText="1"/>
    </xf>
    <xf numFmtId="0" fontId="19" fillId="0" borderId="5" xfId="0" applyNumberFormat="1" applyFont="1" applyBorder="1" applyAlignment="1">
      <alignment horizontal="left" wrapText="1"/>
    </xf>
    <xf numFmtId="0" fontId="19" fillId="0" borderId="2" xfId="0" applyNumberFormat="1" applyFont="1" applyBorder="1" applyAlignment="1">
      <alignment horizontal="left" wrapText="1"/>
    </xf>
    <xf numFmtId="0" fontId="20" fillId="0" borderId="1" xfId="0" applyNumberFormat="1" applyFont="1" applyBorder="1" applyAlignment="1">
      <alignment horizontal="left" wrapText="1"/>
    </xf>
    <xf numFmtId="0" fontId="19" fillId="0" borderId="1" xfId="0" applyNumberFormat="1" applyFont="1" applyBorder="1" applyAlignment="1">
      <alignment wrapText="1"/>
    </xf>
    <xf numFmtId="0" fontId="24" fillId="0" borderId="1" xfId="0" applyNumberFormat="1" applyFont="1" applyBorder="1" applyAlignment="1">
      <alignment wrapText="1"/>
    </xf>
    <xf numFmtId="0" fontId="19" fillId="0" borderId="1" xfId="0" applyNumberFormat="1" applyFont="1" applyBorder="1" applyAlignment="1">
      <alignment horizontal="center" vertical="center" wrapText="1"/>
    </xf>
    <xf numFmtId="1" fontId="19" fillId="0" borderId="3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left" wrapText="1"/>
    </xf>
    <xf numFmtId="0" fontId="20" fillId="0" borderId="1" xfId="0" applyNumberFormat="1" applyFont="1" applyFill="1" applyBorder="1" applyAlignment="1">
      <alignment wrapText="1"/>
    </xf>
    <xf numFmtId="0" fontId="19" fillId="0" borderId="1" xfId="0" applyNumberFormat="1" applyFont="1" applyFill="1" applyBorder="1" applyAlignment="1">
      <alignment wrapText="1"/>
    </xf>
    <xf numFmtId="0" fontId="20" fillId="0" borderId="0" xfId="0" applyFont="1" applyAlignment="1">
      <alignment horizontal="left" wrapText="1"/>
    </xf>
    <xf numFmtId="0" fontId="23" fillId="0" borderId="0" xfId="0" applyFont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9" fillId="0" borderId="5" xfId="0" applyNumberFormat="1" applyFont="1" applyBorder="1" applyAlignment="1">
      <alignment horizontal="center" vertical="center"/>
    </xf>
    <xf numFmtId="0" fontId="19" fillId="0" borderId="6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19" fillId="0" borderId="1" xfId="0" applyFont="1" applyBorder="1"/>
    <xf numFmtId="0" fontId="14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6D854-B2E4-4123-85D6-8EACFDDE6E84}">
  <sheetPr>
    <outlinePr summaryBelow="0" summaryRight="0"/>
    <pageSetUpPr autoPageBreaks="0" fitToPage="1"/>
  </sheetPr>
  <dimension ref="A1:J436"/>
  <sheetViews>
    <sheetView tabSelected="1" topLeftCell="A4" workbookViewId="0">
      <pane ySplit="10" topLeftCell="A32" activePane="bottomLeft" state="frozen"/>
      <selection activeCell="A4" sqref="A4"/>
      <selection pane="bottomLeft" activeCell="B205" sqref="B205:C205"/>
    </sheetView>
  </sheetViews>
  <sheetFormatPr defaultColWidth="10.6640625" defaultRowHeight="11.25" x14ac:dyDescent="0.2"/>
  <cols>
    <col min="1" max="1" width="17.33203125" customWidth="1"/>
    <col min="2" max="2" width="16.6640625" customWidth="1"/>
    <col min="3" max="3" width="100.33203125" customWidth="1"/>
    <col min="4" max="4" width="25.33203125" customWidth="1"/>
    <col min="5" max="5" width="25" customWidth="1"/>
    <col min="6" max="6" width="23" customWidth="1"/>
    <col min="7" max="7" width="25.1640625" customWidth="1"/>
    <col min="8" max="8" width="25.33203125" customWidth="1"/>
    <col min="10" max="10" width="20" customWidth="1"/>
  </cols>
  <sheetData>
    <row r="1" spans="1:8" ht="17.25" customHeight="1" x14ac:dyDescent="0.2">
      <c r="E1" s="73" t="s">
        <v>84</v>
      </c>
      <c r="F1" s="74"/>
      <c r="G1" s="74"/>
      <c r="H1" s="74"/>
    </row>
    <row r="2" spans="1:8" ht="12" customHeight="1" x14ac:dyDescent="0.2">
      <c r="E2" s="73" t="s">
        <v>77</v>
      </c>
      <c r="F2" s="73"/>
      <c r="G2" s="73"/>
      <c r="H2" s="73"/>
    </row>
    <row r="3" spans="1:8" ht="18.75" customHeight="1" x14ac:dyDescent="0.2">
      <c r="E3" s="73" t="s">
        <v>78</v>
      </c>
      <c r="F3" s="73"/>
      <c r="G3" s="73"/>
      <c r="H3" s="73"/>
    </row>
    <row r="4" spans="1:8" ht="18.75" customHeight="1" x14ac:dyDescent="0.3">
      <c r="A4" s="20"/>
      <c r="B4" s="20"/>
      <c r="C4" s="20"/>
      <c r="D4" s="20"/>
      <c r="E4" s="19"/>
      <c r="F4" s="51" t="s">
        <v>84</v>
      </c>
      <c r="G4" s="51"/>
      <c r="H4" s="19"/>
    </row>
    <row r="5" spans="1:8" ht="18.75" customHeight="1" x14ac:dyDescent="0.3">
      <c r="A5" s="20"/>
      <c r="B5" s="20"/>
      <c r="C5" s="20"/>
      <c r="D5" s="20"/>
      <c r="E5" s="19"/>
      <c r="F5" s="68" t="s">
        <v>77</v>
      </c>
      <c r="G5" s="68"/>
      <c r="H5" s="19"/>
    </row>
    <row r="6" spans="1:8" ht="18.75" customHeight="1" x14ac:dyDescent="0.3">
      <c r="A6" s="20"/>
      <c r="B6" s="20"/>
      <c r="C6" s="20"/>
      <c r="D6" s="20"/>
      <c r="E6" s="19"/>
      <c r="F6" s="52" t="s">
        <v>94</v>
      </c>
      <c r="G6" s="52"/>
      <c r="H6" s="19"/>
    </row>
    <row r="7" spans="1:8" ht="18.75" customHeight="1" x14ac:dyDescent="0.2">
      <c r="A7" s="20"/>
      <c r="B7" s="20"/>
      <c r="C7" s="20"/>
      <c r="D7" s="20"/>
      <c r="E7" s="19"/>
      <c r="F7" s="19"/>
      <c r="G7" s="19"/>
      <c r="H7" s="19"/>
    </row>
    <row r="8" spans="1:8" ht="21" customHeight="1" x14ac:dyDescent="0.2">
      <c r="A8" s="69" t="s">
        <v>95</v>
      </c>
      <c r="B8" s="69"/>
      <c r="C8" s="69"/>
      <c r="D8" s="69"/>
      <c r="E8" s="69"/>
      <c r="F8" s="69"/>
      <c r="G8" s="69"/>
      <c r="H8" s="69"/>
    </row>
    <row r="9" spans="1:8" ht="18" customHeight="1" x14ac:dyDescent="0.25">
      <c r="A9" s="21"/>
      <c r="B9" s="53">
        <v>1710000000</v>
      </c>
      <c r="C9" s="24"/>
      <c r="D9" s="22"/>
      <c r="E9" s="22"/>
      <c r="F9" s="22"/>
      <c r="G9" s="23"/>
      <c r="H9" s="20"/>
    </row>
    <row r="10" spans="1:8" ht="15.75" customHeight="1" x14ac:dyDescent="0.25">
      <c r="A10" s="25"/>
      <c r="B10" s="25" t="s">
        <v>96</v>
      </c>
      <c r="C10" s="25"/>
      <c r="D10" s="26"/>
      <c r="E10" s="20"/>
      <c r="F10" s="20"/>
      <c r="G10" s="20"/>
      <c r="H10" s="20"/>
    </row>
    <row r="11" spans="1:8" ht="12.75" customHeight="1" x14ac:dyDescent="0.2">
      <c r="A11" s="20"/>
      <c r="B11" s="20"/>
      <c r="C11" s="20"/>
      <c r="D11" s="20"/>
      <c r="E11" s="20"/>
      <c r="F11" s="20"/>
      <c r="G11" s="20"/>
      <c r="H11" s="27" t="s">
        <v>0</v>
      </c>
    </row>
    <row r="12" spans="1:8" ht="16.350000000000001" customHeight="1" x14ac:dyDescent="0.2">
      <c r="A12" s="63" t="s">
        <v>1</v>
      </c>
      <c r="B12" s="63" t="s">
        <v>2</v>
      </c>
      <c r="C12" s="63"/>
      <c r="D12" s="63" t="s">
        <v>97</v>
      </c>
      <c r="E12" s="63" t="s">
        <v>98</v>
      </c>
      <c r="F12" s="63" t="s">
        <v>79</v>
      </c>
      <c r="G12" s="63" t="s">
        <v>80</v>
      </c>
      <c r="H12" s="63" t="s">
        <v>83</v>
      </c>
    </row>
    <row r="13" spans="1:8" ht="130.5" customHeight="1" x14ac:dyDescent="0.2">
      <c r="A13" s="63"/>
      <c r="B13" s="63"/>
      <c r="C13" s="63"/>
      <c r="D13" s="63"/>
      <c r="E13" s="63"/>
      <c r="F13" s="63"/>
      <c r="G13" s="63"/>
      <c r="H13" s="63"/>
    </row>
    <row r="14" spans="1:8" ht="20.25" customHeight="1" x14ac:dyDescent="0.3">
      <c r="A14" s="48">
        <v>1</v>
      </c>
      <c r="B14" s="64">
        <v>2</v>
      </c>
      <c r="C14" s="64"/>
      <c r="D14" s="48">
        <v>3</v>
      </c>
      <c r="E14" s="49">
        <v>4</v>
      </c>
      <c r="F14" s="50">
        <v>5</v>
      </c>
      <c r="G14" s="50">
        <v>6</v>
      </c>
      <c r="H14" s="50">
        <v>7</v>
      </c>
    </row>
    <row r="15" spans="1:8" ht="33.75" customHeight="1" x14ac:dyDescent="0.2">
      <c r="A15" s="75" t="s">
        <v>3</v>
      </c>
      <c r="B15" s="76"/>
      <c r="C15" s="76"/>
      <c r="D15" s="76"/>
      <c r="E15" s="76"/>
      <c r="F15" s="76"/>
      <c r="G15" s="76"/>
      <c r="H15" s="77"/>
    </row>
    <row r="16" spans="1:8" ht="24" customHeight="1" x14ac:dyDescent="0.3">
      <c r="A16" s="32">
        <v>41020100</v>
      </c>
      <c r="B16" s="61" t="s">
        <v>4</v>
      </c>
      <c r="C16" s="61"/>
      <c r="D16" s="33">
        <v>70254600</v>
      </c>
      <c r="E16" s="33">
        <v>72997800</v>
      </c>
      <c r="F16" s="33">
        <f>F17</f>
        <v>130737300</v>
      </c>
      <c r="G16" s="33">
        <f>G17</f>
        <v>159841400</v>
      </c>
      <c r="H16" s="33">
        <f>H17</f>
        <v>168418600</v>
      </c>
    </row>
    <row r="17" spans="1:10" ht="24" customHeight="1" x14ac:dyDescent="0.3">
      <c r="A17" s="34">
        <v>9900000000</v>
      </c>
      <c r="B17" s="55" t="s">
        <v>5</v>
      </c>
      <c r="C17" s="55"/>
      <c r="D17" s="35">
        <v>70254600</v>
      </c>
      <c r="E17" s="36">
        <v>72997800</v>
      </c>
      <c r="F17" s="36">
        <v>130737300</v>
      </c>
      <c r="G17" s="36">
        <v>159841400</v>
      </c>
      <c r="H17" s="36">
        <v>168418600</v>
      </c>
    </row>
    <row r="18" spans="1:10" ht="64.5" customHeight="1" x14ac:dyDescent="0.3">
      <c r="A18" s="32">
        <v>41020200</v>
      </c>
      <c r="B18" s="61" t="s">
        <v>6</v>
      </c>
      <c r="C18" s="61"/>
      <c r="D18" s="33">
        <v>128125600</v>
      </c>
      <c r="E18" s="37">
        <v>128074900</v>
      </c>
      <c r="F18" s="37">
        <f>F19</f>
        <v>141633600</v>
      </c>
      <c r="G18" s="37">
        <f>G19</f>
        <v>152256100</v>
      </c>
      <c r="H18" s="37">
        <f>H19</f>
        <v>161239200</v>
      </c>
    </row>
    <row r="19" spans="1:10" ht="21.75" customHeight="1" x14ac:dyDescent="0.3">
      <c r="A19" s="34">
        <v>9900000000</v>
      </c>
      <c r="B19" s="55" t="s">
        <v>5</v>
      </c>
      <c r="C19" s="55"/>
      <c r="D19" s="35">
        <v>128125600</v>
      </c>
      <c r="E19" s="36">
        <v>128074900</v>
      </c>
      <c r="F19" s="36">
        <v>141633600</v>
      </c>
      <c r="G19" s="36">
        <v>152256100</v>
      </c>
      <c r="H19" s="36">
        <v>161239200</v>
      </c>
    </row>
    <row r="20" spans="1:10" ht="87.75" customHeight="1" x14ac:dyDescent="0.3">
      <c r="A20" s="32">
        <v>41021400</v>
      </c>
      <c r="B20" s="61" t="s">
        <v>102</v>
      </c>
      <c r="C20" s="61"/>
      <c r="D20" s="33"/>
      <c r="E20" s="37">
        <v>8835400</v>
      </c>
      <c r="F20" s="37"/>
      <c r="G20" s="37"/>
      <c r="H20" s="37"/>
    </row>
    <row r="21" spans="1:10" ht="19.5" customHeight="1" x14ac:dyDescent="0.3">
      <c r="A21" s="34">
        <v>9900000000</v>
      </c>
      <c r="B21" s="55" t="s">
        <v>5</v>
      </c>
      <c r="C21" s="55"/>
      <c r="D21" s="35"/>
      <c r="E21" s="36">
        <v>8835400</v>
      </c>
      <c r="F21" s="36"/>
      <c r="G21" s="36"/>
      <c r="H21" s="36"/>
    </row>
    <row r="22" spans="1:10" ht="102" customHeight="1" x14ac:dyDescent="0.3">
      <c r="A22" s="32">
        <v>41021300</v>
      </c>
      <c r="B22" s="61" t="s">
        <v>7</v>
      </c>
      <c r="C22" s="61"/>
      <c r="D22" s="33">
        <v>6712149</v>
      </c>
      <c r="E22" s="37"/>
      <c r="F22" s="38"/>
      <c r="G22" s="37"/>
      <c r="H22" s="37"/>
    </row>
    <row r="23" spans="1:10" ht="27" customHeight="1" x14ac:dyDescent="0.3">
      <c r="A23" s="34">
        <v>9900000000</v>
      </c>
      <c r="B23" s="55" t="s">
        <v>5</v>
      </c>
      <c r="C23" s="55"/>
      <c r="D23" s="35">
        <v>6712149</v>
      </c>
      <c r="E23" s="36"/>
      <c r="F23" s="39"/>
      <c r="G23" s="36"/>
      <c r="H23" s="36"/>
    </row>
    <row r="24" spans="1:10" ht="280.5" customHeight="1" x14ac:dyDescent="0.3">
      <c r="A24" s="32">
        <v>41030800</v>
      </c>
      <c r="B24" s="61" t="s">
        <v>82</v>
      </c>
      <c r="C24" s="61"/>
      <c r="D24" s="33">
        <v>186426047</v>
      </c>
      <c r="E24" s="37"/>
      <c r="F24" s="38"/>
      <c r="G24" s="37"/>
      <c r="H24" s="37"/>
      <c r="J24" s="3"/>
    </row>
    <row r="25" spans="1:10" ht="21.75" customHeight="1" x14ac:dyDescent="0.3">
      <c r="A25" s="34">
        <v>9900000000</v>
      </c>
      <c r="B25" s="55" t="s">
        <v>5</v>
      </c>
      <c r="C25" s="55"/>
      <c r="D25" s="35">
        <v>186426047</v>
      </c>
      <c r="E25" s="36"/>
      <c r="F25" s="39"/>
      <c r="G25" s="39"/>
      <c r="H25" s="39"/>
    </row>
    <row r="26" spans="1:10" ht="73.5" customHeight="1" x14ac:dyDescent="0.3">
      <c r="A26" s="32">
        <v>41030900</v>
      </c>
      <c r="B26" s="61" t="s">
        <v>8</v>
      </c>
      <c r="C26" s="61"/>
      <c r="D26" s="33">
        <v>6555797</v>
      </c>
      <c r="E26" s="37"/>
      <c r="F26" s="38"/>
      <c r="G26" s="38"/>
      <c r="H26" s="38"/>
    </row>
    <row r="27" spans="1:10" ht="21.75" customHeight="1" x14ac:dyDescent="0.3">
      <c r="A27" s="34">
        <v>9900000000</v>
      </c>
      <c r="B27" s="55" t="s">
        <v>5</v>
      </c>
      <c r="C27" s="55"/>
      <c r="D27" s="35">
        <v>6555797</v>
      </c>
      <c r="E27" s="36"/>
      <c r="F27" s="39"/>
      <c r="G27" s="39"/>
      <c r="H27" s="39"/>
    </row>
    <row r="28" spans="1:10" ht="49.5" customHeight="1" x14ac:dyDescent="0.3">
      <c r="A28" s="32">
        <v>41031100</v>
      </c>
      <c r="B28" s="65" t="s">
        <v>99</v>
      </c>
      <c r="C28" s="65"/>
      <c r="D28" s="33">
        <v>992072</v>
      </c>
      <c r="E28" s="37">
        <v>2362500</v>
      </c>
      <c r="F28" s="38"/>
      <c r="G28" s="38"/>
      <c r="H28" s="38"/>
    </row>
    <row r="29" spans="1:10" ht="21" customHeight="1" x14ac:dyDescent="0.3">
      <c r="A29" s="34">
        <v>9900000000</v>
      </c>
      <c r="B29" s="55" t="s">
        <v>5</v>
      </c>
      <c r="C29" s="55"/>
      <c r="D29" s="35">
        <v>992072</v>
      </c>
      <c r="E29" s="36">
        <v>2362500</v>
      </c>
      <c r="F29" s="39"/>
      <c r="G29" s="39"/>
      <c r="H29" s="39"/>
    </row>
    <row r="30" spans="1:10" ht="63" customHeight="1" x14ac:dyDescent="0.3">
      <c r="A30" s="32">
        <v>41031900</v>
      </c>
      <c r="B30" s="62" t="s">
        <v>9</v>
      </c>
      <c r="C30" s="62"/>
      <c r="D30" s="33">
        <v>97493000</v>
      </c>
      <c r="E30" s="37">
        <v>65604000</v>
      </c>
      <c r="F30" s="38"/>
      <c r="G30" s="38"/>
      <c r="H30" s="38"/>
    </row>
    <row r="31" spans="1:10" ht="19.5" customHeight="1" x14ac:dyDescent="0.3">
      <c r="A31" s="34">
        <v>9900000000</v>
      </c>
      <c r="B31" s="55" t="s">
        <v>5</v>
      </c>
      <c r="C31" s="55"/>
      <c r="D31" s="35">
        <v>97493000</v>
      </c>
      <c r="E31" s="36">
        <v>65604000</v>
      </c>
      <c r="F31" s="39"/>
      <c r="G31" s="39"/>
      <c r="H31" s="39"/>
    </row>
    <row r="32" spans="1:10" ht="87.75" customHeight="1" x14ac:dyDescent="0.3">
      <c r="A32" s="32">
        <v>41032300</v>
      </c>
      <c r="B32" s="62" t="s">
        <v>92</v>
      </c>
      <c r="C32" s="62"/>
      <c r="D32" s="33">
        <v>3733508</v>
      </c>
      <c r="E32" s="37">
        <v>23325817</v>
      </c>
      <c r="F32" s="38"/>
      <c r="G32" s="38"/>
      <c r="H32" s="38"/>
    </row>
    <row r="33" spans="1:8" ht="18.75" customHeight="1" x14ac:dyDescent="0.3">
      <c r="A33" s="34">
        <v>9900000000</v>
      </c>
      <c r="B33" s="55" t="s">
        <v>5</v>
      </c>
      <c r="C33" s="55"/>
      <c r="D33" s="35">
        <v>3733508</v>
      </c>
      <c r="E33" s="36">
        <v>23325817</v>
      </c>
      <c r="F33" s="39"/>
      <c r="G33" s="39"/>
      <c r="H33" s="39"/>
    </row>
    <row r="34" spans="1:8" ht="67.5" customHeight="1" x14ac:dyDescent="0.3">
      <c r="A34" s="32">
        <v>41032900</v>
      </c>
      <c r="B34" s="61" t="s">
        <v>116</v>
      </c>
      <c r="C34" s="61"/>
      <c r="D34" s="33">
        <v>3322239</v>
      </c>
      <c r="E34" s="37"/>
      <c r="F34" s="38"/>
      <c r="G34" s="38"/>
      <c r="H34" s="38"/>
    </row>
    <row r="35" spans="1:8" ht="22.5" customHeight="1" x14ac:dyDescent="0.3">
      <c r="A35" s="34">
        <v>9900000000</v>
      </c>
      <c r="B35" s="55" t="s">
        <v>5</v>
      </c>
      <c r="C35" s="55"/>
      <c r="D35" s="35">
        <v>3322239</v>
      </c>
      <c r="E35" s="36"/>
      <c r="F35" s="39"/>
      <c r="G35" s="39"/>
      <c r="H35" s="39"/>
    </row>
    <row r="36" spans="1:8" ht="47.25" customHeight="1" x14ac:dyDescent="0.3">
      <c r="A36" s="32">
        <v>41033000</v>
      </c>
      <c r="B36" s="61" t="s">
        <v>10</v>
      </c>
      <c r="C36" s="61"/>
      <c r="D36" s="33">
        <v>57922396</v>
      </c>
      <c r="E36" s="37">
        <v>40966400</v>
      </c>
      <c r="F36" s="37">
        <f>F37</f>
        <v>43488300</v>
      </c>
      <c r="G36" s="37">
        <f>G37</f>
        <v>46507900</v>
      </c>
      <c r="H36" s="37">
        <f>H37</f>
        <v>49193900</v>
      </c>
    </row>
    <row r="37" spans="1:8" ht="24" customHeight="1" x14ac:dyDescent="0.3">
      <c r="A37" s="34">
        <v>9900000000</v>
      </c>
      <c r="B37" s="55" t="s">
        <v>5</v>
      </c>
      <c r="C37" s="55"/>
      <c r="D37" s="35">
        <v>57922396</v>
      </c>
      <c r="E37" s="36">
        <v>40966400</v>
      </c>
      <c r="F37" s="36">
        <v>43488300</v>
      </c>
      <c r="G37" s="36">
        <v>46507900</v>
      </c>
      <c r="H37" s="36">
        <v>49193900</v>
      </c>
    </row>
    <row r="38" spans="1:8" ht="97.5" customHeight="1" x14ac:dyDescent="0.3">
      <c r="A38" s="32">
        <v>41033600</v>
      </c>
      <c r="B38" s="61" t="s">
        <v>11</v>
      </c>
      <c r="C38" s="61"/>
      <c r="D38" s="33">
        <v>6404913</v>
      </c>
      <c r="E38" s="37">
        <v>24700000</v>
      </c>
      <c r="F38" s="38"/>
      <c r="G38" s="38"/>
      <c r="H38" s="38"/>
    </row>
    <row r="39" spans="1:8" ht="23.25" customHeight="1" x14ac:dyDescent="0.3">
      <c r="A39" s="34">
        <v>9900000000</v>
      </c>
      <c r="B39" s="55" t="s">
        <v>5</v>
      </c>
      <c r="C39" s="55"/>
      <c r="D39" s="35">
        <v>6404913</v>
      </c>
      <c r="E39" s="36">
        <v>24700000</v>
      </c>
      <c r="F39" s="39"/>
      <c r="G39" s="39"/>
      <c r="H39" s="39"/>
    </row>
    <row r="40" spans="1:8" ht="84.75" customHeight="1" x14ac:dyDescent="0.3">
      <c r="A40" s="32">
        <v>41033800</v>
      </c>
      <c r="B40" s="62" t="s">
        <v>12</v>
      </c>
      <c r="C40" s="62"/>
      <c r="D40" s="33">
        <v>42818704</v>
      </c>
      <c r="E40" s="37"/>
      <c r="F40" s="38"/>
      <c r="G40" s="38"/>
      <c r="H40" s="38"/>
    </row>
    <row r="41" spans="1:8" ht="21.75" customHeight="1" x14ac:dyDescent="0.3">
      <c r="A41" s="34">
        <v>9900000000</v>
      </c>
      <c r="B41" s="66" t="s">
        <v>5</v>
      </c>
      <c r="C41" s="66"/>
      <c r="D41" s="36">
        <v>42818704</v>
      </c>
      <c r="E41" s="36"/>
      <c r="F41" s="39"/>
      <c r="G41" s="39"/>
      <c r="H41" s="39"/>
    </row>
    <row r="42" spans="1:8" ht="24.75" customHeight="1" x14ac:dyDescent="0.3">
      <c r="A42" s="32">
        <v>41033900</v>
      </c>
      <c r="B42" s="67" t="s">
        <v>13</v>
      </c>
      <c r="C42" s="67"/>
      <c r="D42" s="37">
        <v>536209000</v>
      </c>
      <c r="E42" s="37">
        <v>343315400</v>
      </c>
      <c r="F42" s="37">
        <f>F43</f>
        <v>566985400</v>
      </c>
      <c r="G42" s="37">
        <f>G43</f>
        <v>616313100</v>
      </c>
      <c r="H42" s="37">
        <f>H43</f>
        <v>660071300</v>
      </c>
    </row>
    <row r="43" spans="1:8" ht="26.25" customHeight="1" x14ac:dyDescent="0.3">
      <c r="A43" s="34">
        <v>9900000000</v>
      </c>
      <c r="B43" s="55" t="s">
        <v>5</v>
      </c>
      <c r="C43" s="55"/>
      <c r="D43" s="35">
        <v>536209000</v>
      </c>
      <c r="E43" s="36">
        <v>343315400</v>
      </c>
      <c r="F43" s="36">
        <v>566985400</v>
      </c>
      <c r="G43" s="36">
        <v>616313100</v>
      </c>
      <c r="H43" s="36">
        <v>660071300</v>
      </c>
    </row>
    <row r="44" spans="1:8" ht="75" customHeight="1" x14ac:dyDescent="0.3">
      <c r="A44" s="32">
        <v>41035800</v>
      </c>
      <c r="B44" s="65" t="s">
        <v>112</v>
      </c>
      <c r="C44" s="65"/>
      <c r="D44" s="33">
        <v>19741588</v>
      </c>
      <c r="E44" s="37">
        <v>81723568</v>
      </c>
      <c r="F44" s="38"/>
      <c r="G44" s="38"/>
      <c r="H44" s="38"/>
    </row>
    <row r="45" spans="1:8" ht="18.75" customHeight="1" x14ac:dyDescent="0.3">
      <c r="A45" s="34">
        <v>9900000000</v>
      </c>
      <c r="B45" s="55" t="s">
        <v>5</v>
      </c>
      <c r="C45" s="55"/>
      <c r="D45" s="35">
        <v>19741588</v>
      </c>
      <c r="E45" s="36">
        <v>81723568</v>
      </c>
      <c r="F45" s="39"/>
      <c r="G45" s="39"/>
      <c r="H45" s="39"/>
    </row>
    <row r="46" spans="1:8" ht="60" customHeight="1" x14ac:dyDescent="0.3">
      <c r="A46" s="32">
        <v>41036000</v>
      </c>
      <c r="B46" s="61" t="s">
        <v>14</v>
      </c>
      <c r="C46" s="61"/>
      <c r="D46" s="33">
        <v>1988712</v>
      </c>
      <c r="E46" s="37">
        <v>5255400</v>
      </c>
      <c r="F46" s="38"/>
      <c r="G46" s="38"/>
      <c r="H46" s="38"/>
    </row>
    <row r="47" spans="1:8" ht="25.5" customHeight="1" x14ac:dyDescent="0.3">
      <c r="A47" s="34">
        <v>9900000000</v>
      </c>
      <c r="B47" s="55" t="s">
        <v>5</v>
      </c>
      <c r="C47" s="55"/>
      <c r="D47" s="35">
        <v>1988712</v>
      </c>
      <c r="E47" s="36">
        <v>5255400</v>
      </c>
      <c r="F47" s="39"/>
      <c r="G47" s="39"/>
      <c r="H47" s="39"/>
    </row>
    <row r="48" spans="1:8" ht="263.25" customHeight="1" x14ac:dyDescent="0.3">
      <c r="A48" s="32">
        <v>41036100</v>
      </c>
      <c r="B48" s="61" t="s">
        <v>101</v>
      </c>
      <c r="C48" s="61"/>
      <c r="D48" s="33"/>
      <c r="E48" s="37">
        <v>175507804</v>
      </c>
      <c r="F48" s="38"/>
      <c r="G48" s="38"/>
      <c r="H48" s="38"/>
    </row>
    <row r="49" spans="1:10" ht="21.75" customHeight="1" x14ac:dyDescent="0.3">
      <c r="A49" s="34">
        <v>9900000000</v>
      </c>
      <c r="B49" s="55" t="s">
        <v>5</v>
      </c>
      <c r="C49" s="55"/>
      <c r="D49" s="35"/>
      <c r="E49" s="36">
        <v>175507804</v>
      </c>
      <c r="F49" s="39"/>
      <c r="G49" s="39"/>
      <c r="H49" s="39"/>
    </row>
    <row r="50" spans="1:10" ht="42.75" customHeight="1" x14ac:dyDescent="0.3">
      <c r="A50" s="32">
        <v>41036300</v>
      </c>
      <c r="B50" s="61" t="s">
        <v>15</v>
      </c>
      <c r="C50" s="61"/>
      <c r="D50" s="33">
        <v>19925393</v>
      </c>
      <c r="E50" s="37">
        <v>20369600</v>
      </c>
      <c r="F50" s="38"/>
      <c r="G50" s="38"/>
      <c r="H50" s="38"/>
    </row>
    <row r="51" spans="1:10" ht="21" customHeight="1" x14ac:dyDescent="0.3">
      <c r="A51" s="34">
        <v>9900000000</v>
      </c>
      <c r="B51" s="55" t="s">
        <v>5</v>
      </c>
      <c r="C51" s="55"/>
      <c r="D51" s="35">
        <v>19925393</v>
      </c>
      <c r="E51" s="36">
        <v>20369600</v>
      </c>
      <c r="F51" s="39"/>
      <c r="G51" s="39"/>
      <c r="H51" s="39"/>
    </row>
    <row r="52" spans="1:10" ht="40.5" customHeight="1" x14ac:dyDescent="0.3">
      <c r="A52" s="32">
        <v>41037200</v>
      </c>
      <c r="B52" s="61" t="s">
        <v>16</v>
      </c>
      <c r="C52" s="61"/>
      <c r="D52" s="33">
        <v>5599635</v>
      </c>
      <c r="E52" s="37"/>
      <c r="F52" s="38"/>
      <c r="G52" s="38"/>
      <c r="H52" s="38"/>
    </row>
    <row r="53" spans="1:10" ht="20.25" customHeight="1" x14ac:dyDescent="0.3">
      <c r="A53" s="34">
        <v>9900000000</v>
      </c>
      <c r="B53" s="55" t="s">
        <v>5</v>
      </c>
      <c r="C53" s="55"/>
      <c r="D53" s="35">
        <v>5599635</v>
      </c>
      <c r="E53" s="36"/>
      <c r="F53" s="39"/>
      <c r="G53" s="39"/>
      <c r="H53" s="39"/>
    </row>
    <row r="54" spans="1:10" ht="42.75" customHeight="1" x14ac:dyDescent="0.3">
      <c r="A54" s="32">
        <v>41037500</v>
      </c>
      <c r="B54" s="61" t="s">
        <v>17</v>
      </c>
      <c r="C54" s="61"/>
      <c r="D54" s="33">
        <v>760125078</v>
      </c>
      <c r="E54" s="37">
        <v>29100000</v>
      </c>
      <c r="F54" s="38"/>
      <c r="G54" s="38"/>
      <c r="H54" s="38"/>
      <c r="J54" s="3"/>
    </row>
    <row r="55" spans="1:10" ht="22.5" customHeight="1" x14ac:dyDescent="0.3">
      <c r="A55" s="34">
        <v>9900000000</v>
      </c>
      <c r="B55" s="55" t="s">
        <v>5</v>
      </c>
      <c r="C55" s="55"/>
      <c r="D55" s="35">
        <v>760125078</v>
      </c>
      <c r="E55" s="36">
        <v>29100000</v>
      </c>
      <c r="F55" s="39"/>
      <c r="G55" s="39"/>
      <c r="H55" s="39"/>
    </row>
    <row r="56" spans="1:10" ht="38.25" customHeight="1" x14ac:dyDescent="0.3">
      <c r="A56" s="32">
        <v>41051000</v>
      </c>
      <c r="B56" s="61" t="s">
        <v>18</v>
      </c>
      <c r="C56" s="61"/>
      <c r="D56" s="33">
        <f>SUM(D57:D59)</f>
        <v>272727</v>
      </c>
      <c r="E56" s="33">
        <f>SUM(E57:E59)</f>
        <v>357008</v>
      </c>
      <c r="F56" s="38"/>
      <c r="G56" s="38"/>
      <c r="H56" s="38"/>
    </row>
    <row r="57" spans="1:10" ht="18" customHeight="1" x14ac:dyDescent="0.3">
      <c r="A57" s="34">
        <v>1751600000</v>
      </c>
      <c r="B57" s="55" t="s">
        <v>19</v>
      </c>
      <c r="C57" s="55"/>
      <c r="D57" s="35">
        <f>36575+20639</f>
        <v>57214</v>
      </c>
      <c r="E57" s="35">
        <v>52524</v>
      </c>
      <c r="F57" s="39"/>
      <c r="G57" s="39"/>
      <c r="H57" s="39"/>
    </row>
    <row r="58" spans="1:10" ht="18" customHeight="1" x14ac:dyDescent="0.3">
      <c r="A58" s="34">
        <v>1752400000</v>
      </c>
      <c r="B58" s="60" t="s">
        <v>34</v>
      </c>
      <c r="C58" s="60"/>
      <c r="D58" s="35"/>
      <c r="E58" s="35">
        <v>102084</v>
      </c>
      <c r="F58" s="39"/>
      <c r="G58" s="39"/>
      <c r="H58" s="39"/>
    </row>
    <row r="59" spans="1:10" ht="18" customHeight="1" x14ac:dyDescent="0.3">
      <c r="A59" s="34">
        <v>1756300000</v>
      </c>
      <c r="B59" s="60" t="s">
        <v>20</v>
      </c>
      <c r="C59" s="60"/>
      <c r="D59" s="35">
        <f>139080+76433</f>
        <v>215513</v>
      </c>
      <c r="E59" s="35">
        <v>202400</v>
      </c>
      <c r="F59" s="39"/>
      <c r="G59" s="39"/>
      <c r="H59" s="39"/>
    </row>
    <row r="60" spans="1:10" ht="21" customHeight="1" x14ac:dyDescent="0.3">
      <c r="A60" s="32">
        <v>41053900</v>
      </c>
      <c r="B60" s="61" t="s">
        <v>21</v>
      </c>
      <c r="C60" s="61"/>
      <c r="D60" s="33">
        <f>SUM(D61:D123)</f>
        <v>77017796</v>
      </c>
      <c r="E60" s="33">
        <f>SUM(E61:E124)</f>
        <v>97901694</v>
      </c>
      <c r="F60" s="37">
        <f>SUM(F61:F123)</f>
        <v>16687065</v>
      </c>
      <c r="G60" s="37">
        <f>SUM(G61:G123)</f>
        <v>18064238</v>
      </c>
      <c r="H60" s="37">
        <f>SUM(H61:H123)</f>
        <v>19309725</v>
      </c>
    </row>
    <row r="61" spans="1:10" ht="18" customHeight="1" x14ac:dyDescent="0.3">
      <c r="A61" s="41" t="s">
        <v>90</v>
      </c>
      <c r="B61" s="60" t="s">
        <v>91</v>
      </c>
      <c r="C61" s="60"/>
      <c r="D61" s="35">
        <v>4649466</v>
      </c>
      <c r="E61" s="35">
        <v>9846260</v>
      </c>
      <c r="F61" s="35">
        <v>10397750</v>
      </c>
      <c r="G61" s="35">
        <v>11208210</v>
      </c>
      <c r="H61" s="35">
        <v>11837070</v>
      </c>
    </row>
    <row r="62" spans="1:10" ht="18" customHeight="1" x14ac:dyDescent="0.3">
      <c r="A62" s="34">
        <v>1750100000</v>
      </c>
      <c r="B62" s="55" t="s">
        <v>22</v>
      </c>
      <c r="C62" s="55"/>
      <c r="D62" s="35">
        <v>2581000</v>
      </c>
      <c r="E62" s="35">
        <v>1205000</v>
      </c>
      <c r="F62" s="35">
        <v>200000</v>
      </c>
      <c r="G62" s="35">
        <v>280000</v>
      </c>
      <c r="H62" s="35">
        <v>300000</v>
      </c>
    </row>
    <row r="63" spans="1:10" ht="18" customHeight="1" x14ac:dyDescent="0.3">
      <c r="A63" s="34">
        <v>1750200000</v>
      </c>
      <c r="B63" s="55" t="s">
        <v>103</v>
      </c>
      <c r="C63" s="55"/>
      <c r="D63" s="35"/>
      <c r="E63" s="35">
        <v>250000</v>
      </c>
      <c r="F63" s="35"/>
      <c r="G63" s="35"/>
      <c r="H63" s="35"/>
    </row>
    <row r="64" spans="1:10" ht="18" customHeight="1" x14ac:dyDescent="0.3">
      <c r="A64" s="34">
        <v>1750300000</v>
      </c>
      <c r="B64" s="55" t="s">
        <v>87</v>
      </c>
      <c r="C64" s="55"/>
      <c r="D64" s="35">
        <v>68000</v>
      </c>
      <c r="E64" s="35">
        <v>90000</v>
      </c>
      <c r="F64" s="35"/>
      <c r="G64" s="35"/>
      <c r="H64" s="35"/>
    </row>
    <row r="65" spans="1:10" ht="18" customHeight="1" x14ac:dyDescent="0.3">
      <c r="A65" s="34">
        <v>1750400000</v>
      </c>
      <c r="B65" s="55" t="s">
        <v>86</v>
      </c>
      <c r="C65" s="55"/>
      <c r="D65" s="35">
        <v>156300</v>
      </c>
      <c r="E65" s="35"/>
      <c r="F65" s="35">
        <v>200000</v>
      </c>
      <c r="G65" s="35">
        <v>250000</v>
      </c>
      <c r="H65" s="35">
        <v>270000</v>
      </c>
    </row>
    <row r="66" spans="1:10" ht="18" customHeight="1" x14ac:dyDescent="0.3">
      <c r="A66" s="34">
        <v>1750500000</v>
      </c>
      <c r="B66" s="55" t="s">
        <v>88</v>
      </c>
      <c r="C66" s="55"/>
      <c r="D66" s="35">
        <v>15455</v>
      </c>
      <c r="E66" s="35">
        <v>473700</v>
      </c>
      <c r="F66" s="35"/>
      <c r="G66" s="35"/>
      <c r="H66" s="35"/>
      <c r="J66" s="3"/>
    </row>
    <row r="67" spans="1:10" ht="18" customHeight="1" x14ac:dyDescent="0.3">
      <c r="A67" s="34">
        <v>1750600000</v>
      </c>
      <c r="B67" s="55" t="s">
        <v>23</v>
      </c>
      <c r="C67" s="55"/>
      <c r="D67" s="35">
        <v>1530000</v>
      </c>
      <c r="E67" s="35">
        <v>1175000</v>
      </c>
      <c r="F67" s="35"/>
      <c r="G67" s="35"/>
      <c r="H67" s="35"/>
    </row>
    <row r="68" spans="1:10" ht="18" customHeight="1" x14ac:dyDescent="0.3">
      <c r="A68" s="34">
        <v>1750700000</v>
      </c>
      <c r="B68" s="55" t="s">
        <v>68</v>
      </c>
      <c r="C68" s="55"/>
      <c r="D68" s="35">
        <v>1036533</v>
      </c>
      <c r="E68" s="35">
        <v>3185778</v>
      </c>
      <c r="F68" s="35"/>
      <c r="G68" s="35"/>
      <c r="H68" s="35"/>
    </row>
    <row r="69" spans="1:10" ht="18" customHeight="1" x14ac:dyDescent="0.3">
      <c r="A69" s="34">
        <v>1750800000</v>
      </c>
      <c r="B69" s="55" t="s">
        <v>24</v>
      </c>
      <c r="C69" s="55"/>
      <c r="D69" s="35">
        <v>152297</v>
      </c>
      <c r="E69" s="35">
        <v>498520</v>
      </c>
      <c r="F69" s="35">
        <f>20600+248000</f>
        <v>268600</v>
      </c>
      <c r="G69" s="35">
        <f>30900+248000</f>
        <v>278900</v>
      </c>
      <c r="H69" s="35">
        <f>41200+248000</f>
        <v>289200</v>
      </c>
    </row>
    <row r="70" spans="1:10" ht="18" customHeight="1" x14ac:dyDescent="0.3">
      <c r="A70" s="34">
        <v>1750900000</v>
      </c>
      <c r="B70" s="55" t="s">
        <v>76</v>
      </c>
      <c r="C70" s="55"/>
      <c r="D70" s="35"/>
      <c r="E70" s="35">
        <v>241281</v>
      </c>
      <c r="F70" s="35"/>
      <c r="G70" s="35"/>
      <c r="H70" s="35"/>
    </row>
    <row r="71" spans="1:10" ht="18" customHeight="1" x14ac:dyDescent="0.3">
      <c r="A71" s="34">
        <v>1751000000</v>
      </c>
      <c r="B71" s="55" t="s">
        <v>25</v>
      </c>
      <c r="C71" s="55"/>
      <c r="D71" s="35">
        <v>100000</v>
      </c>
      <c r="E71" s="35">
        <v>253000</v>
      </c>
      <c r="F71" s="35"/>
      <c r="G71" s="35"/>
      <c r="H71" s="35"/>
    </row>
    <row r="72" spans="1:10" ht="18" customHeight="1" x14ac:dyDescent="0.3">
      <c r="A72" s="34">
        <v>1751100000</v>
      </c>
      <c r="B72" s="55" t="s">
        <v>26</v>
      </c>
      <c r="C72" s="55"/>
      <c r="D72" s="35">
        <v>405985</v>
      </c>
      <c r="E72" s="35">
        <v>365274</v>
      </c>
      <c r="F72" s="35">
        <f>188220+130000</f>
        <v>318220</v>
      </c>
      <c r="G72" s="35">
        <f>207000+143000</f>
        <v>350000</v>
      </c>
      <c r="H72" s="35">
        <f>227000+157000</f>
        <v>384000</v>
      </c>
    </row>
    <row r="73" spans="1:10" ht="18" customHeight="1" x14ac:dyDescent="0.3">
      <c r="A73" s="34">
        <v>1751200000</v>
      </c>
      <c r="B73" s="55" t="s">
        <v>27</v>
      </c>
      <c r="C73" s="55"/>
      <c r="D73" s="35">
        <v>195120</v>
      </c>
      <c r="E73" s="35">
        <v>428046</v>
      </c>
      <c r="F73" s="35"/>
      <c r="G73" s="35"/>
      <c r="H73" s="35"/>
    </row>
    <row r="74" spans="1:10" ht="18" customHeight="1" x14ac:dyDescent="0.3">
      <c r="A74" s="34">
        <v>1751400000</v>
      </c>
      <c r="B74" s="60" t="s">
        <v>28</v>
      </c>
      <c r="C74" s="60"/>
      <c r="D74" s="35">
        <v>256000</v>
      </c>
      <c r="E74" s="35">
        <v>530000</v>
      </c>
      <c r="F74" s="35"/>
      <c r="G74" s="35"/>
      <c r="H74" s="35"/>
    </row>
    <row r="75" spans="1:10" ht="18" customHeight="1" x14ac:dyDescent="0.3">
      <c r="A75" s="34">
        <v>1751500000</v>
      </c>
      <c r="B75" s="55" t="s">
        <v>29</v>
      </c>
      <c r="C75" s="55"/>
      <c r="D75" s="35">
        <v>1216000</v>
      </c>
      <c r="E75" s="35">
        <v>41116</v>
      </c>
      <c r="F75" s="35"/>
      <c r="G75" s="35"/>
      <c r="H75" s="35"/>
    </row>
    <row r="76" spans="1:10" ht="18" customHeight="1" x14ac:dyDescent="0.3">
      <c r="A76" s="34">
        <v>1751600000</v>
      </c>
      <c r="B76" s="60" t="s">
        <v>19</v>
      </c>
      <c r="C76" s="60"/>
      <c r="D76" s="35">
        <v>1428855</v>
      </c>
      <c r="E76" s="35">
        <v>503652</v>
      </c>
      <c r="F76" s="35"/>
      <c r="G76" s="35"/>
      <c r="H76" s="35"/>
    </row>
    <row r="77" spans="1:10" ht="18" customHeight="1" x14ac:dyDescent="0.3">
      <c r="A77" s="34">
        <v>1751700000</v>
      </c>
      <c r="B77" s="60" t="s">
        <v>85</v>
      </c>
      <c r="C77" s="60"/>
      <c r="D77" s="35">
        <v>25285</v>
      </c>
      <c r="E77" s="35">
        <v>250000</v>
      </c>
      <c r="F77" s="35"/>
      <c r="G77" s="35"/>
      <c r="H77" s="35"/>
    </row>
    <row r="78" spans="1:10" ht="18" customHeight="1" x14ac:dyDescent="0.3">
      <c r="A78" s="34">
        <v>1751800000</v>
      </c>
      <c r="B78" s="55" t="s">
        <v>30</v>
      </c>
      <c r="C78" s="55"/>
      <c r="D78" s="35">
        <v>134082</v>
      </c>
      <c r="E78" s="35">
        <v>188219</v>
      </c>
      <c r="F78" s="35"/>
      <c r="G78" s="35"/>
      <c r="H78" s="35"/>
    </row>
    <row r="79" spans="1:10" ht="18" customHeight="1" x14ac:dyDescent="0.3">
      <c r="A79" s="34">
        <v>1751900000</v>
      </c>
      <c r="B79" s="55" t="s">
        <v>31</v>
      </c>
      <c r="C79" s="55"/>
      <c r="D79" s="35">
        <v>86722</v>
      </c>
      <c r="E79" s="35">
        <v>70000</v>
      </c>
      <c r="F79" s="35">
        <v>80000</v>
      </c>
      <c r="G79" s="35">
        <v>90000</v>
      </c>
      <c r="H79" s="35">
        <v>100000</v>
      </c>
      <c r="J79" s="3"/>
    </row>
    <row r="80" spans="1:10" ht="18" customHeight="1" x14ac:dyDescent="0.3">
      <c r="A80" s="34">
        <v>1752000000</v>
      </c>
      <c r="B80" s="55" t="s">
        <v>32</v>
      </c>
      <c r="C80" s="55"/>
      <c r="D80" s="35">
        <v>552071</v>
      </c>
      <c r="E80" s="35">
        <v>901755</v>
      </c>
      <c r="F80" s="35"/>
      <c r="G80" s="35"/>
      <c r="H80" s="35"/>
    </row>
    <row r="81" spans="1:8" ht="18" customHeight="1" x14ac:dyDescent="0.3">
      <c r="A81" s="34">
        <v>1752100000</v>
      </c>
      <c r="B81" s="55" t="s">
        <v>89</v>
      </c>
      <c r="C81" s="55"/>
      <c r="D81" s="35">
        <v>83000</v>
      </c>
      <c r="E81" s="35">
        <v>83151</v>
      </c>
      <c r="F81" s="35">
        <v>83151</v>
      </c>
      <c r="G81" s="35"/>
      <c r="H81" s="35"/>
    </row>
    <row r="82" spans="1:8" ht="18" customHeight="1" x14ac:dyDescent="0.3">
      <c r="A82" s="34">
        <v>1752200000</v>
      </c>
      <c r="B82" s="55" t="s">
        <v>33</v>
      </c>
      <c r="C82" s="55"/>
      <c r="D82" s="35">
        <v>1408393</v>
      </c>
      <c r="E82" s="35">
        <v>1311622</v>
      </c>
      <c r="F82" s="35"/>
      <c r="G82" s="35"/>
      <c r="H82" s="35"/>
    </row>
    <row r="83" spans="1:8" ht="18" customHeight="1" x14ac:dyDescent="0.3">
      <c r="A83" s="34">
        <v>1752300000</v>
      </c>
      <c r="B83" s="55" t="s">
        <v>69</v>
      </c>
      <c r="C83" s="55"/>
      <c r="D83" s="35">
        <v>8000</v>
      </c>
      <c r="E83" s="35"/>
      <c r="F83" s="35"/>
      <c r="G83" s="35"/>
      <c r="H83" s="35"/>
    </row>
    <row r="84" spans="1:8" ht="18" customHeight="1" x14ac:dyDescent="0.3">
      <c r="A84" s="34">
        <v>1752400000</v>
      </c>
      <c r="B84" s="55" t="s">
        <v>34</v>
      </c>
      <c r="C84" s="55"/>
      <c r="D84" s="35">
        <v>532915</v>
      </c>
      <c r="E84" s="35">
        <v>148400</v>
      </c>
      <c r="F84" s="35"/>
      <c r="G84" s="35"/>
      <c r="H84" s="35"/>
    </row>
    <row r="85" spans="1:8" ht="18" customHeight="1" x14ac:dyDescent="0.3">
      <c r="A85" s="34">
        <v>1752500000</v>
      </c>
      <c r="B85" s="55" t="s">
        <v>35</v>
      </c>
      <c r="C85" s="55"/>
      <c r="D85" s="35">
        <v>346477</v>
      </c>
      <c r="E85" s="35">
        <v>2626829</v>
      </c>
      <c r="F85" s="35"/>
      <c r="G85" s="35"/>
      <c r="H85" s="35"/>
    </row>
    <row r="86" spans="1:8" ht="18" customHeight="1" x14ac:dyDescent="0.3">
      <c r="A86" s="34">
        <v>1752600000</v>
      </c>
      <c r="B86" s="55" t="s">
        <v>36</v>
      </c>
      <c r="C86" s="55"/>
      <c r="D86" s="35">
        <v>1420868</v>
      </c>
      <c r="E86" s="35">
        <v>1260000</v>
      </c>
      <c r="F86" s="35">
        <v>100000</v>
      </c>
      <c r="G86" s="35">
        <v>120000</v>
      </c>
      <c r="H86" s="35">
        <v>140000</v>
      </c>
    </row>
    <row r="87" spans="1:8" ht="18" customHeight="1" x14ac:dyDescent="0.3">
      <c r="A87" s="34">
        <v>1752700000</v>
      </c>
      <c r="B87" s="55" t="s">
        <v>37</v>
      </c>
      <c r="C87" s="55"/>
      <c r="D87" s="35">
        <v>955544</v>
      </c>
      <c r="E87" s="35">
        <v>2571453</v>
      </c>
      <c r="F87" s="35">
        <f>570000</f>
        <v>570000</v>
      </c>
      <c r="G87" s="35">
        <v>585000</v>
      </c>
      <c r="H87" s="35">
        <v>600000</v>
      </c>
    </row>
    <row r="88" spans="1:8" ht="18" customHeight="1" x14ac:dyDescent="0.3">
      <c r="A88" s="34">
        <v>1752800000</v>
      </c>
      <c r="B88" s="55" t="s">
        <v>38</v>
      </c>
      <c r="C88" s="55"/>
      <c r="D88" s="35">
        <v>104163</v>
      </c>
      <c r="E88" s="35">
        <v>748689</v>
      </c>
      <c r="F88" s="35">
        <v>198119</v>
      </c>
      <c r="G88" s="35">
        <v>215355</v>
      </c>
      <c r="H88" s="35">
        <v>230645</v>
      </c>
    </row>
    <row r="89" spans="1:8" ht="18" customHeight="1" x14ac:dyDescent="0.3">
      <c r="A89" s="34">
        <v>1752900000</v>
      </c>
      <c r="B89" s="55" t="s">
        <v>39</v>
      </c>
      <c r="C89" s="55"/>
      <c r="D89" s="35">
        <v>2086978</v>
      </c>
      <c r="E89" s="35">
        <v>2315149</v>
      </c>
      <c r="F89" s="35">
        <f>70000+323025</f>
        <v>393025</v>
      </c>
      <c r="G89" s="35">
        <f>80000+260000</f>
        <v>340000</v>
      </c>
      <c r="H89" s="35">
        <f>90000+270000</f>
        <v>360000</v>
      </c>
    </row>
    <row r="90" spans="1:8" ht="18" customHeight="1" x14ac:dyDescent="0.3">
      <c r="A90" s="34">
        <v>1753000000</v>
      </c>
      <c r="B90" s="55" t="s">
        <v>40</v>
      </c>
      <c r="C90" s="55"/>
      <c r="D90" s="35">
        <v>1109711</v>
      </c>
      <c r="E90" s="35">
        <v>1152807</v>
      </c>
      <c r="F90" s="35">
        <v>100000</v>
      </c>
      <c r="G90" s="35">
        <v>100000</v>
      </c>
      <c r="H90" s="35">
        <v>100000</v>
      </c>
    </row>
    <row r="91" spans="1:8" ht="18" customHeight="1" x14ac:dyDescent="0.3">
      <c r="A91" s="34">
        <v>1753100000</v>
      </c>
      <c r="B91" s="55" t="s">
        <v>41</v>
      </c>
      <c r="C91" s="55"/>
      <c r="D91" s="35">
        <v>81052</v>
      </c>
      <c r="E91" s="35">
        <v>1221864</v>
      </c>
      <c r="F91" s="35"/>
      <c r="G91" s="35"/>
      <c r="H91" s="35"/>
    </row>
    <row r="92" spans="1:8" ht="18" customHeight="1" x14ac:dyDescent="0.3">
      <c r="A92" s="34">
        <v>1753200000</v>
      </c>
      <c r="B92" s="55" t="s">
        <v>42</v>
      </c>
      <c r="C92" s="55"/>
      <c r="D92" s="35">
        <v>1003719</v>
      </c>
      <c r="E92" s="35">
        <v>22500000</v>
      </c>
      <c r="F92" s="35"/>
      <c r="G92" s="35"/>
      <c r="H92" s="35"/>
    </row>
    <row r="93" spans="1:8" ht="18" customHeight="1" x14ac:dyDescent="0.3">
      <c r="A93" s="34">
        <v>1753400000</v>
      </c>
      <c r="B93" s="55" t="s">
        <v>43</v>
      </c>
      <c r="C93" s="55"/>
      <c r="D93" s="35">
        <v>1083156</v>
      </c>
      <c r="E93" s="35">
        <v>550000</v>
      </c>
      <c r="F93" s="35"/>
      <c r="G93" s="35"/>
      <c r="H93" s="35"/>
    </row>
    <row r="94" spans="1:8" ht="18" customHeight="1" x14ac:dyDescent="0.3">
      <c r="A94" s="34">
        <v>1753500000</v>
      </c>
      <c r="B94" s="55" t="s">
        <v>104</v>
      </c>
      <c r="C94" s="55"/>
      <c r="D94" s="35"/>
      <c r="E94" s="35">
        <v>263262</v>
      </c>
      <c r="F94" s="35"/>
      <c r="G94" s="35"/>
      <c r="H94" s="35"/>
    </row>
    <row r="95" spans="1:8" ht="18" customHeight="1" x14ac:dyDescent="0.3">
      <c r="A95" s="34">
        <v>1753500000</v>
      </c>
      <c r="B95" s="55" t="s">
        <v>105</v>
      </c>
      <c r="C95" s="55"/>
      <c r="D95" s="35"/>
      <c r="E95" s="35">
        <v>117600</v>
      </c>
      <c r="F95" s="35"/>
      <c r="G95" s="35"/>
      <c r="H95" s="35"/>
    </row>
    <row r="96" spans="1:8" ht="18" customHeight="1" x14ac:dyDescent="0.3">
      <c r="A96" s="34">
        <v>1753700000</v>
      </c>
      <c r="B96" s="55" t="s">
        <v>44</v>
      </c>
      <c r="C96" s="55"/>
      <c r="D96" s="35">
        <v>334552</v>
      </c>
      <c r="E96" s="35">
        <v>515273</v>
      </c>
      <c r="F96" s="35">
        <v>250000</v>
      </c>
      <c r="G96" s="35">
        <v>270000</v>
      </c>
      <c r="H96" s="35">
        <v>300000</v>
      </c>
    </row>
    <row r="97" spans="1:8" ht="18" customHeight="1" x14ac:dyDescent="0.3">
      <c r="A97" s="34">
        <v>1753800000</v>
      </c>
      <c r="B97" s="55" t="s">
        <v>45</v>
      </c>
      <c r="C97" s="55"/>
      <c r="D97" s="35">
        <v>1386907</v>
      </c>
      <c r="E97" s="35">
        <v>450901</v>
      </c>
      <c r="F97" s="35">
        <v>144000</v>
      </c>
      <c r="G97" s="35">
        <v>175000</v>
      </c>
      <c r="H97" s="35">
        <v>208000</v>
      </c>
    </row>
    <row r="98" spans="1:8" ht="18" customHeight="1" x14ac:dyDescent="0.3">
      <c r="A98" s="34">
        <v>1753900000</v>
      </c>
      <c r="B98" s="55" t="s">
        <v>46</v>
      </c>
      <c r="C98" s="55"/>
      <c r="D98" s="35">
        <v>2397695</v>
      </c>
      <c r="E98" s="35">
        <v>1185898</v>
      </c>
      <c r="F98" s="35"/>
      <c r="G98" s="35"/>
      <c r="H98" s="35"/>
    </row>
    <row r="99" spans="1:8" ht="18" customHeight="1" x14ac:dyDescent="0.3">
      <c r="A99" s="34">
        <v>1754000000</v>
      </c>
      <c r="B99" s="55" t="s">
        <v>47</v>
      </c>
      <c r="C99" s="55"/>
      <c r="D99" s="35">
        <v>100000</v>
      </c>
      <c r="E99" s="35">
        <v>500000</v>
      </c>
      <c r="F99" s="35"/>
      <c r="G99" s="35"/>
      <c r="H99" s="35"/>
    </row>
    <row r="100" spans="1:8" ht="18" customHeight="1" x14ac:dyDescent="0.3">
      <c r="A100" s="34">
        <v>1754100000</v>
      </c>
      <c r="B100" s="55" t="s">
        <v>73</v>
      </c>
      <c r="C100" s="55"/>
      <c r="D100" s="35">
        <v>91152</v>
      </c>
      <c r="E100" s="35">
        <v>307912</v>
      </c>
      <c r="F100" s="35"/>
      <c r="G100" s="35"/>
      <c r="H100" s="35"/>
    </row>
    <row r="101" spans="1:8" ht="18" customHeight="1" x14ac:dyDescent="0.3">
      <c r="A101" s="34">
        <v>1754300000</v>
      </c>
      <c r="B101" s="55" t="s">
        <v>48</v>
      </c>
      <c r="C101" s="55"/>
      <c r="D101" s="35">
        <v>64100</v>
      </c>
      <c r="E101" s="35">
        <v>156650</v>
      </c>
      <c r="F101" s="35">
        <v>140000</v>
      </c>
      <c r="G101" s="35">
        <v>165000</v>
      </c>
      <c r="H101" s="35">
        <v>180000</v>
      </c>
    </row>
    <row r="102" spans="1:8" ht="18" customHeight="1" x14ac:dyDescent="0.3">
      <c r="A102" s="34">
        <v>1754400000</v>
      </c>
      <c r="B102" s="55" t="s">
        <v>49</v>
      </c>
      <c r="C102" s="55"/>
      <c r="D102" s="35">
        <v>134601</v>
      </c>
      <c r="E102" s="35">
        <v>240689</v>
      </c>
      <c r="F102" s="35">
        <v>150000</v>
      </c>
      <c r="G102" s="35">
        <v>160000</v>
      </c>
      <c r="H102" s="35">
        <v>170000</v>
      </c>
    </row>
    <row r="103" spans="1:8" ht="18" customHeight="1" x14ac:dyDescent="0.3">
      <c r="A103" s="34">
        <v>1754500000</v>
      </c>
      <c r="B103" s="55" t="s">
        <v>50</v>
      </c>
      <c r="C103" s="55"/>
      <c r="D103" s="35">
        <v>80000</v>
      </c>
      <c r="E103" s="35">
        <v>80000</v>
      </c>
      <c r="F103" s="35">
        <v>100000</v>
      </c>
      <c r="G103" s="35">
        <v>120000</v>
      </c>
      <c r="H103" s="35">
        <v>120000</v>
      </c>
    </row>
    <row r="104" spans="1:8" ht="18" customHeight="1" x14ac:dyDescent="0.3">
      <c r="A104" s="34">
        <v>1754700000</v>
      </c>
      <c r="B104" s="60" t="s">
        <v>81</v>
      </c>
      <c r="C104" s="60"/>
      <c r="D104" s="35">
        <v>400000</v>
      </c>
      <c r="E104" s="35">
        <v>1778540</v>
      </c>
      <c r="F104" s="35"/>
      <c r="G104" s="35"/>
      <c r="H104" s="35"/>
    </row>
    <row r="105" spans="1:8" ht="18" customHeight="1" x14ac:dyDescent="0.3">
      <c r="A105" s="34">
        <v>1754800000</v>
      </c>
      <c r="B105" s="55" t="s">
        <v>51</v>
      </c>
      <c r="C105" s="55"/>
      <c r="D105" s="35">
        <v>2613734</v>
      </c>
      <c r="E105" s="35">
        <v>3974092</v>
      </c>
      <c r="F105" s="35"/>
      <c r="G105" s="35"/>
      <c r="H105" s="35"/>
    </row>
    <row r="106" spans="1:8" ht="18" customHeight="1" x14ac:dyDescent="0.3">
      <c r="A106" s="34">
        <v>1754900000</v>
      </c>
      <c r="B106" s="55" t="s">
        <v>75</v>
      </c>
      <c r="C106" s="55"/>
      <c r="D106" s="35"/>
      <c r="E106" s="35">
        <v>970234</v>
      </c>
      <c r="F106" s="35"/>
      <c r="G106" s="35"/>
      <c r="H106" s="35"/>
    </row>
    <row r="107" spans="1:8" ht="18" customHeight="1" x14ac:dyDescent="0.3">
      <c r="A107" s="34">
        <v>1755000000</v>
      </c>
      <c r="B107" s="55" t="s">
        <v>52</v>
      </c>
      <c r="C107" s="55"/>
      <c r="D107" s="35">
        <v>342156</v>
      </c>
      <c r="E107" s="35">
        <v>634560</v>
      </c>
      <c r="F107" s="35"/>
      <c r="G107" s="35"/>
      <c r="H107" s="35"/>
    </row>
    <row r="108" spans="1:8" ht="18" customHeight="1" x14ac:dyDescent="0.3">
      <c r="A108" s="34">
        <v>1755100000</v>
      </c>
      <c r="B108" s="55" t="s">
        <v>106</v>
      </c>
      <c r="C108" s="55"/>
      <c r="D108" s="35"/>
      <c r="E108" s="35">
        <v>300000</v>
      </c>
      <c r="F108" s="35"/>
      <c r="G108" s="35"/>
      <c r="H108" s="35"/>
    </row>
    <row r="109" spans="1:8" ht="18" customHeight="1" x14ac:dyDescent="0.3">
      <c r="A109" s="34">
        <v>1755200000</v>
      </c>
      <c r="B109" s="55" t="s">
        <v>53</v>
      </c>
      <c r="C109" s="55"/>
      <c r="D109" s="35">
        <v>3907743</v>
      </c>
      <c r="E109" s="35">
        <v>1750217</v>
      </c>
      <c r="F109" s="35">
        <v>1306000</v>
      </c>
      <c r="G109" s="35">
        <v>1436000</v>
      </c>
      <c r="H109" s="35">
        <v>1580300</v>
      </c>
    </row>
    <row r="110" spans="1:8" ht="18" customHeight="1" x14ac:dyDescent="0.3">
      <c r="A110" s="40">
        <v>1755300000</v>
      </c>
      <c r="B110" s="60" t="s">
        <v>54</v>
      </c>
      <c r="C110" s="60"/>
      <c r="D110" s="35">
        <v>1745518</v>
      </c>
      <c r="E110" s="35">
        <v>2333000</v>
      </c>
      <c r="F110" s="35">
        <v>250000</v>
      </c>
      <c r="G110" s="35">
        <v>300000</v>
      </c>
      <c r="H110" s="35">
        <v>350000</v>
      </c>
    </row>
    <row r="111" spans="1:8" ht="18" customHeight="1" x14ac:dyDescent="0.3">
      <c r="A111" s="34">
        <v>1755400000</v>
      </c>
      <c r="B111" s="55" t="s">
        <v>55</v>
      </c>
      <c r="C111" s="55"/>
      <c r="D111" s="35">
        <v>798000</v>
      </c>
      <c r="E111" s="35">
        <v>2145000</v>
      </c>
      <c r="F111" s="35"/>
      <c r="G111" s="35"/>
      <c r="H111" s="35"/>
    </row>
    <row r="112" spans="1:8" ht="18" customHeight="1" x14ac:dyDescent="0.3">
      <c r="A112" s="34">
        <v>1755500000</v>
      </c>
      <c r="B112" s="55" t="s">
        <v>56</v>
      </c>
      <c r="C112" s="55"/>
      <c r="D112" s="35">
        <v>547010</v>
      </c>
      <c r="E112" s="35">
        <v>620000</v>
      </c>
      <c r="F112" s="35"/>
      <c r="G112" s="35"/>
      <c r="H112" s="35"/>
    </row>
    <row r="113" spans="1:8" ht="18" customHeight="1" x14ac:dyDescent="0.3">
      <c r="A113" s="34">
        <v>1755600000</v>
      </c>
      <c r="B113" s="55" t="s">
        <v>57</v>
      </c>
      <c r="C113" s="55"/>
      <c r="D113" s="35">
        <v>801345</v>
      </c>
      <c r="E113" s="35">
        <v>1451000</v>
      </c>
      <c r="F113" s="35"/>
      <c r="G113" s="35"/>
      <c r="H113" s="35"/>
    </row>
    <row r="114" spans="1:8" ht="18" customHeight="1" x14ac:dyDescent="0.3">
      <c r="A114" s="34">
        <v>1755700000</v>
      </c>
      <c r="B114" s="55" t="s">
        <v>58</v>
      </c>
      <c r="C114" s="55"/>
      <c r="D114" s="35">
        <v>768743</v>
      </c>
      <c r="E114" s="35">
        <v>1414200</v>
      </c>
      <c r="F114" s="35">
        <v>1414200</v>
      </c>
      <c r="G114" s="35">
        <v>1596773</v>
      </c>
      <c r="H114" s="35">
        <v>1766510</v>
      </c>
    </row>
    <row r="115" spans="1:8" ht="18" customHeight="1" x14ac:dyDescent="0.3">
      <c r="A115" s="34">
        <v>1755800000</v>
      </c>
      <c r="B115" s="55" t="s">
        <v>59</v>
      </c>
      <c r="C115" s="55"/>
      <c r="D115" s="35">
        <v>141000</v>
      </c>
      <c r="E115" s="35">
        <v>984000</v>
      </c>
      <c r="F115" s="35">
        <v>24000</v>
      </c>
      <c r="G115" s="35">
        <v>24000</v>
      </c>
      <c r="H115" s="35">
        <v>24000</v>
      </c>
    </row>
    <row r="116" spans="1:8" ht="18" customHeight="1" x14ac:dyDescent="0.3">
      <c r="A116" s="34">
        <v>1755900000</v>
      </c>
      <c r="B116" s="55" t="s">
        <v>60</v>
      </c>
      <c r="C116" s="55"/>
      <c r="D116" s="35">
        <v>570000</v>
      </c>
      <c r="E116" s="35">
        <v>1425000</v>
      </c>
      <c r="F116" s="35"/>
      <c r="G116" s="35"/>
      <c r="H116" s="35"/>
    </row>
    <row r="117" spans="1:8" ht="18" customHeight="1" x14ac:dyDescent="0.3">
      <c r="A117" s="34">
        <v>1756000000</v>
      </c>
      <c r="B117" s="55" t="s">
        <v>61</v>
      </c>
      <c r="C117" s="55"/>
      <c r="D117" s="35">
        <v>1177867</v>
      </c>
      <c r="E117" s="35">
        <v>1403761</v>
      </c>
      <c r="F117" s="35"/>
      <c r="G117" s="35"/>
      <c r="H117" s="35"/>
    </row>
    <row r="118" spans="1:8" ht="18" customHeight="1" x14ac:dyDescent="0.3">
      <c r="A118" s="34">
        <v>1756100000</v>
      </c>
      <c r="B118" s="55" t="s">
        <v>62</v>
      </c>
      <c r="C118" s="55"/>
      <c r="D118" s="35">
        <v>2383709</v>
      </c>
      <c r="E118" s="35">
        <v>3106000</v>
      </c>
      <c r="F118" s="35"/>
      <c r="G118" s="35"/>
      <c r="H118" s="35"/>
    </row>
    <row r="119" spans="1:8" ht="18" customHeight="1" x14ac:dyDescent="0.3">
      <c r="A119" s="34">
        <v>1756200000</v>
      </c>
      <c r="B119" s="55" t="s">
        <v>63</v>
      </c>
      <c r="C119" s="55"/>
      <c r="D119" s="35">
        <v>1793782</v>
      </c>
      <c r="E119" s="35">
        <v>1280000</v>
      </c>
      <c r="F119" s="35"/>
      <c r="G119" s="35"/>
      <c r="H119" s="35"/>
    </row>
    <row r="120" spans="1:8" ht="18" customHeight="1" x14ac:dyDescent="0.3">
      <c r="A120" s="34">
        <v>1756300000</v>
      </c>
      <c r="B120" s="60" t="s">
        <v>20</v>
      </c>
      <c r="C120" s="60"/>
      <c r="D120" s="35">
        <v>241600</v>
      </c>
      <c r="E120" s="35"/>
      <c r="F120" s="35"/>
      <c r="G120" s="35"/>
      <c r="H120" s="35"/>
    </row>
    <row r="121" spans="1:8" ht="18" customHeight="1" x14ac:dyDescent="0.3">
      <c r="A121" s="34">
        <v>1756400000</v>
      </c>
      <c r="B121" s="55" t="s">
        <v>64</v>
      </c>
      <c r="C121" s="55"/>
      <c r="D121" s="35">
        <v>26079335</v>
      </c>
      <c r="E121" s="35">
        <v>9600000</v>
      </c>
      <c r="F121" s="35"/>
      <c r="G121" s="35"/>
      <c r="H121" s="35"/>
    </row>
    <row r="122" spans="1:8" ht="18" customHeight="1" x14ac:dyDescent="0.3">
      <c r="A122" s="34">
        <v>1756500000</v>
      </c>
      <c r="B122" s="60" t="s">
        <v>74</v>
      </c>
      <c r="C122" s="60"/>
      <c r="D122" s="35">
        <v>990000</v>
      </c>
      <c r="E122" s="35">
        <v>300000</v>
      </c>
      <c r="F122" s="35"/>
      <c r="G122" s="35"/>
      <c r="H122" s="35"/>
    </row>
    <row r="123" spans="1:8" ht="18" customHeight="1" x14ac:dyDescent="0.3">
      <c r="A123" s="34">
        <v>1756600000</v>
      </c>
      <c r="B123" s="55" t="s">
        <v>65</v>
      </c>
      <c r="C123" s="55"/>
      <c r="D123" s="35">
        <v>2314100</v>
      </c>
      <c r="E123" s="35">
        <v>1580340</v>
      </c>
      <c r="F123" s="35"/>
      <c r="G123" s="35"/>
      <c r="H123" s="35"/>
    </row>
    <row r="124" spans="1:8" ht="18" customHeight="1" x14ac:dyDescent="0.3">
      <c r="A124" s="34">
        <v>1756700000</v>
      </c>
      <c r="B124" s="55" t="s">
        <v>100</v>
      </c>
      <c r="C124" s="55"/>
      <c r="D124" s="35"/>
      <c r="E124" s="35">
        <v>47000</v>
      </c>
      <c r="F124" s="35"/>
      <c r="G124" s="35"/>
      <c r="H124" s="35"/>
    </row>
    <row r="125" spans="1:8" ht="115.5" customHeight="1" x14ac:dyDescent="0.3">
      <c r="A125" s="32">
        <v>41057800</v>
      </c>
      <c r="B125" s="61" t="s">
        <v>93</v>
      </c>
      <c r="C125" s="61"/>
      <c r="D125" s="33">
        <v>11570477</v>
      </c>
      <c r="E125" s="33">
        <v>16485900</v>
      </c>
      <c r="F125" s="33"/>
      <c r="G125" s="33"/>
      <c r="H125" s="33"/>
    </row>
    <row r="126" spans="1:8" ht="18" customHeight="1" x14ac:dyDescent="0.3">
      <c r="A126" s="34">
        <v>1753500000</v>
      </c>
      <c r="B126" s="55" t="s">
        <v>104</v>
      </c>
      <c r="C126" s="55"/>
      <c r="D126" s="35"/>
      <c r="E126" s="35">
        <v>16485900</v>
      </c>
      <c r="F126" s="35"/>
      <c r="G126" s="35"/>
      <c r="H126" s="35"/>
    </row>
    <row r="127" spans="1:8" ht="21.75" customHeight="1" x14ac:dyDescent="0.3">
      <c r="A127" s="34">
        <v>1755500000</v>
      </c>
      <c r="B127" s="55" t="s">
        <v>56</v>
      </c>
      <c r="C127" s="55"/>
      <c r="D127" s="35">
        <v>11570477</v>
      </c>
      <c r="E127" s="42"/>
      <c r="F127" s="35"/>
      <c r="G127" s="35"/>
      <c r="H127" s="35"/>
    </row>
    <row r="128" spans="1:8" ht="96" customHeight="1" x14ac:dyDescent="0.3">
      <c r="A128" s="32">
        <v>41059000</v>
      </c>
      <c r="B128" s="61" t="s">
        <v>66</v>
      </c>
      <c r="C128" s="61"/>
      <c r="D128" s="33">
        <f>SUM(D129:D136)</f>
        <v>168363238</v>
      </c>
      <c r="E128" s="33">
        <f>SUM(E129:E134)</f>
        <v>246569559</v>
      </c>
      <c r="F128" s="38"/>
      <c r="G128" s="38"/>
      <c r="H128" s="38"/>
    </row>
    <row r="129" spans="1:8" ht="18" customHeight="1" x14ac:dyDescent="0.3">
      <c r="A129" s="34">
        <v>1753100000</v>
      </c>
      <c r="B129" s="55" t="s">
        <v>41</v>
      </c>
      <c r="C129" s="55"/>
      <c r="D129" s="35">
        <v>17178206</v>
      </c>
      <c r="E129" s="36">
        <v>9880000</v>
      </c>
      <c r="F129" s="36"/>
      <c r="G129" s="39"/>
      <c r="H129" s="39"/>
    </row>
    <row r="130" spans="1:8" ht="18" customHeight="1" x14ac:dyDescent="0.3">
      <c r="A130" s="34">
        <v>1753700000</v>
      </c>
      <c r="B130" s="55" t="s">
        <v>44</v>
      </c>
      <c r="C130" s="55"/>
      <c r="D130" s="35">
        <v>35640948</v>
      </c>
      <c r="E130" s="36">
        <v>2213052</v>
      </c>
      <c r="F130" s="36"/>
      <c r="G130" s="39"/>
      <c r="H130" s="39"/>
    </row>
    <row r="131" spans="1:8" ht="18" customHeight="1" x14ac:dyDescent="0.3">
      <c r="A131" s="34">
        <v>1753900000</v>
      </c>
      <c r="B131" s="55" t="s">
        <v>46</v>
      </c>
      <c r="C131" s="55"/>
      <c r="D131" s="35">
        <v>56767382</v>
      </c>
      <c r="E131" s="36">
        <v>77109667</v>
      </c>
      <c r="F131" s="36"/>
      <c r="G131" s="39"/>
      <c r="H131" s="39"/>
    </row>
    <row r="132" spans="1:8" ht="18" customHeight="1" x14ac:dyDescent="0.3">
      <c r="A132" s="34">
        <v>1754600000</v>
      </c>
      <c r="B132" s="55" t="s">
        <v>107</v>
      </c>
      <c r="C132" s="55"/>
      <c r="D132" s="35"/>
      <c r="E132" s="36">
        <v>79201763</v>
      </c>
      <c r="F132" s="36"/>
      <c r="G132" s="39"/>
      <c r="H132" s="39"/>
    </row>
    <row r="133" spans="1:8" ht="18" customHeight="1" x14ac:dyDescent="0.3">
      <c r="A133" s="34">
        <v>1755400000</v>
      </c>
      <c r="B133" s="60" t="s">
        <v>55</v>
      </c>
      <c r="C133" s="60"/>
      <c r="D133" s="35">
        <v>26399311</v>
      </c>
      <c r="E133" s="36">
        <v>16849000</v>
      </c>
      <c r="F133" s="36"/>
      <c r="G133" s="39"/>
      <c r="H133" s="39"/>
    </row>
    <row r="134" spans="1:8" ht="18" customHeight="1" x14ac:dyDescent="0.3">
      <c r="A134" s="34">
        <v>1755600000</v>
      </c>
      <c r="B134" s="55" t="s">
        <v>57</v>
      </c>
      <c r="C134" s="55"/>
      <c r="D134" s="35"/>
      <c r="E134" s="36">
        <v>61316077</v>
      </c>
      <c r="F134" s="36"/>
      <c r="G134" s="39"/>
      <c r="H134" s="39"/>
    </row>
    <row r="135" spans="1:8" ht="18" customHeight="1" x14ac:dyDescent="0.3">
      <c r="A135" s="34">
        <v>1755500000</v>
      </c>
      <c r="B135" s="55" t="s">
        <v>56</v>
      </c>
      <c r="C135" s="55"/>
      <c r="D135" s="35">
        <v>7842012</v>
      </c>
      <c r="E135" s="36"/>
      <c r="F135" s="36"/>
      <c r="G135" s="39"/>
      <c r="H135" s="39"/>
    </row>
    <row r="136" spans="1:8" ht="18" customHeight="1" x14ac:dyDescent="0.3">
      <c r="A136" s="34">
        <v>1756600000</v>
      </c>
      <c r="B136" s="55" t="s">
        <v>65</v>
      </c>
      <c r="C136" s="55"/>
      <c r="D136" s="35">
        <v>24535379</v>
      </c>
      <c r="E136" s="36"/>
      <c r="F136" s="43"/>
      <c r="G136" s="39"/>
      <c r="H136" s="39"/>
    </row>
    <row r="137" spans="1:8" ht="30.75" customHeight="1" x14ac:dyDescent="0.2">
      <c r="A137" s="78" t="s">
        <v>67</v>
      </c>
      <c r="B137" s="78"/>
      <c r="C137" s="78"/>
      <c r="D137" s="78"/>
      <c r="E137" s="78"/>
      <c r="F137" s="78"/>
      <c r="G137" s="78"/>
      <c r="H137" s="78"/>
    </row>
    <row r="138" spans="1:8" ht="22.5" customHeight="1" x14ac:dyDescent="0.3">
      <c r="A138" s="32">
        <v>41033900</v>
      </c>
      <c r="B138" s="61" t="s">
        <v>13</v>
      </c>
      <c r="C138" s="61"/>
      <c r="D138" s="33">
        <v>18442100</v>
      </c>
      <c r="E138" s="33">
        <v>24389300</v>
      </c>
      <c r="F138" s="38"/>
      <c r="G138" s="38"/>
      <c r="H138" s="38"/>
    </row>
    <row r="139" spans="1:8" ht="23.25" customHeight="1" x14ac:dyDescent="0.3">
      <c r="A139" s="34">
        <v>9900000000</v>
      </c>
      <c r="B139" s="55" t="s">
        <v>5</v>
      </c>
      <c r="C139" s="55"/>
      <c r="D139" s="35">
        <v>18442100</v>
      </c>
      <c r="E139" s="35">
        <v>24389300</v>
      </c>
      <c r="F139" s="39"/>
      <c r="G139" s="39"/>
      <c r="H139" s="39"/>
    </row>
    <row r="140" spans="1:8" ht="39.75" customHeight="1" x14ac:dyDescent="0.3">
      <c r="A140" s="32">
        <v>41038800</v>
      </c>
      <c r="B140" s="58" t="s">
        <v>108</v>
      </c>
      <c r="C140" s="59"/>
      <c r="D140" s="33"/>
      <c r="E140" s="33">
        <v>2500000</v>
      </c>
      <c r="F140" s="38"/>
      <c r="G140" s="38"/>
      <c r="H140" s="38"/>
    </row>
    <row r="141" spans="1:8" ht="22.5" customHeight="1" x14ac:dyDescent="0.3">
      <c r="A141" s="34">
        <v>9900000000</v>
      </c>
      <c r="B141" s="55" t="s">
        <v>5</v>
      </c>
      <c r="C141" s="55"/>
      <c r="D141" s="35"/>
      <c r="E141" s="35">
        <v>2500000</v>
      </c>
      <c r="F141" s="39"/>
      <c r="G141" s="39"/>
      <c r="H141" s="39"/>
    </row>
    <row r="142" spans="1:8" ht="46.5" customHeight="1" x14ac:dyDescent="0.3">
      <c r="A142" s="32">
        <v>41053400</v>
      </c>
      <c r="B142" s="58" t="s">
        <v>110</v>
      </c>
      <c r="C142" s="59"/>
      <c r="D142" s="33"/>
      <c r="E142" s="33">
        <f>SUM(E143:E159)</f>
        <v>41086937</v>
      </c>
      <c r="F142" s="38"/>
      <c r="G142" s="38"/>
      <c r="H142" s="38"/>
    </row>
    <row r="143" spans="1:8" ht="18" customHeight="1" x14ac:dyDescent="0.3">
      <c r="A143" s="34">
        <v>1750600000</v>
      </c>
      <c r="B143" s="55" t="s">
        <v>23</v>
      </c>
      <c r="C143" s="55"/>
      <c r="D143" s="35"/>
      <c r="E143" s="35">
        <v>1350000</v>
      </c>
      <c r="F143" s="39"/>
      <c r="G143" s="39"/>
      <c r="H143" s="39"/>
    </row>
    <row r="144" spans="1:8" ht="18" customHeight="1" x14ac:dyDescent="0.3">
      <c r="A144" s="34">
        <v>1752000000</v>
      </c>
      <c r="B144" s="55" t="s">
        <v>32</v>
      </c>
      <c r="C144" s="55"/>
      <c r="D144" s="35"/>
      <c r="E144" s="35">
        <v>2700000</v>
      </c>
      <c r="F144" s="39"/>
      <c r="G144" s="39"/>
      <c r="H144" s="39"/>
    </row>
    <row r="145" spans="1:8" ht="18" customHeight="1" x14ac:dyDescent="0.3">
      <c r="A145" s="34">
        <v>1752200000</v>
      </c>
      <c r="B145" s="56" t="s">
        <v>33</v>
      </c>
      <c r="C145" s="57"/>
      <c r="D145" s="44"/>
      <c r="E145" s="36">
        <v>100000</v>
      </c>
      <c r="F145" s="39"/>
      <c r="G145" s="39"/>
      <c r="H145" s="39"/>
    </row>
    <row r="146" spans="1:8" ht="18" customHeight="1" x14ac:dyDescent="0.3">
      <c r="A146" s="34">
        <v>1752400000</v>
      </c>
      <c r="B146" s="55" t="s">
        <v>34</v>
      </c>
      <c r="C146" s="55"/>
      <c r="D146" s="35"/>
      <c r="E146" s="35">
        <v>1350000</v>
      </c>
      <c r="F146" s="39"/>
      <c r="G146" s="39"/>
      <c r="H146" s="39"/>
    </row>
    <row r="147" spans="1:8" ht="18" customHeight="1" x14ac:dyDescent="0.3">
      <c r="A147" s="34">
        <v>1752600000</v>
      </c>
      <c r="B147" s="55" t="s">
        <v>36</v>
      </c>
      <c r="C147" s="55"/>
      <c r="D147" s="35"/>
      <c r="E147" s="35">
        <v>1350000</v>
      </c>
      <c r="F147" s="39"/>
      <c r="G147" s="39"/>
      <c r="H147" s="39"/>
    </row>
    <row r="148" spans="1:8" ht="18" customHeight="1" x14ac:dyDescent="0.3">
      <c r="A148" s="34">
        <v>1753100000</v>
      </c>
      <c r="B148" s="55" t="s">
        <v>41</v>
      </c>
      <c r="C148" s="55"/>
      <c r="D148" s="35"/>
      <c r="E148" s="35">
        <v>1107444</v>
      </c>
      <c r="F148" s="39"/>
      <c r="G148" s="39"/>
      <c r="H148" s="39"/>
    </row>
    <row r="149" spans="1:8" ht="18" customHeight="1" x14ac:dyDescent="0.3">
      <c r="A149" s="34">
        <v>1753400000</v>
      </c>
      <c r="B149" s="55" t="s">
        <v>43</v>
      </c>
      <c r="C149" s="55"/>
      <c r="D149" s="35"/>
      <c r="E149" s="35">
        <f>1500000+27390</f>
        <v>1527390</v>
      </c>
      <c r="F149" s="39"/>
      <c r="G149" s="39"/>
      <c r="H149" s="39"/>
    </row>
    <row r="150" spans="1:8" ht="18" customHeight="1" x14ac:dyDescent="0.3">
      <c r="A150" s="34">
        <v>1753500000</v>
      </c>
      <c r="B150" s="56" t="s">
        <v>104</v>
      </c>
      <c r="C150" s="57"/>
      <c r="D150" s="35"/>
      <c r="E150" s="35">
        <v>1605413</v>
      </c>
      <c r="F150" s="39"/>
      <c r="G150" s="39"/>
      <c r="H150" s="39"/>
    </row>
    <row r="151" spans="1:8" ht="18" customHeight="1" x14ac:dyDescent="0.3">
      <c r="A151" s="34">
        <v>1753900000</v>
      </c>
      <c r="B151" s="56" t="s">
        <v>46</v>
      </c>
      <c r="C151" s="57"/>
      <c r="D151" s="35"/>
      <c r="E151" s="35">
        <f>2573879+2813468</f>
        <v>5387347</v>
      </c>
      <c r="F151" s="39"/>
      <c r="G151" s="39"/>
      <c r="H151" s="39"/>
    </row>
    <row r="152" spans="1:8" ht="18" customHeight="1" x14ac:dyDescent="0.3">
      <c r="A152" s="34">
        <v>1754500000</v>
      </c>
      <c r="B152" s="55" t="s">
        <v>50</v>
      </c>
      <c r="C152" s="55"/>
      <c r="D152" s="35"/>
      <c r="E152" s="35">
        <v>1350000</v>
      </c>
      <c r="F152" s="39"/>
      <c r="G152" s="39"/>
      <c r="H152" s="39"/>
    </row>
    <row r="153" spans="1:8" ht="18" customHeight="1" x14ac:dyDescent="0.3">
      <c r="A153" s="34">
        <v>1754600000</v>
      </c>
      <c r="B153" s="55" t="s">
        <v>107</v>
      </c>
      <c r="C153" s="55"/>
      <c r="D153" s="35"/>
      <c r="E153" s="35">
        <v>9961296</v>
      </c>
      <c r="F153" s="39"/>
      <c r="G153" s="39"/>
      <c r="H153" s="39"/>
    </row>
    <row r="154" spans="1:8" ht="18" customHeight="1" x14ac:dyDescent="0.3">
      <c r="A154" s="34">
        <v>1755000000</v>
      </c>
      <c r="B154" s="55" t="s">
        <v>52</v>
      </c>
      <c r="C154" s="55"/>
      <c r="D154" s="35"/>
      <c r="E154" s="35">
        <v>1200000</v>
      </c>
      <c r="F154" s="39"/>
      <c r="G154" s="39"/>
      <c r="H154" s="39"/>
    </row>
    <row r="155" spans="1:8" ht="18" customHeight="1" x14ac:dyDescent="0.3">
      <c r="A155" s="34">
        <v>1755400000</v>
      </c>
      <c r="B155" s="60" t="s">
        <v>55</v>
      </c>
      <c r="C155" s="60"/>
      <c r="D155" s="35"/>
      <c r="E155" s="35">
        <v>2145954</v>
      </c>
      <c r="F155" s="39"/>
      <c r="G155" s="39"/>
      <c r="H155" s="39"/>
    </row>
    <row r="156" spans="1:8" ht="18" customHeight="1" x14ac:dyDescent="0.3">
      <c r="A156" s="34">
        <v>1755500000</v>
      </c>
      <c r="B156" s="55" t="s">
        <v>56</v>
      </c>
      <c r="C156" s="55"/>
      <c r="D156" s="35"/>
      <c r="E156" s="35">
        <f>1446133+777644</f>
        <v>2223777</v>
      </c>
      <c r="F156" s="39"/>
      <c r="G156" s="39"/>
      <c r="H156" s="39"/>
    </row>
    <row r="157" spans="1:8" ht="18" customHeight="1" x14ac:dyDescent="0.3">
      <c r="A157" s="34">
        <v>1755600000</v>
      </c>
      <c r="B157" s="55" t="s">
        <v>57</v>
      </c>
      <c r="C157" s="55"/>
      <c r="D157" s="35"/>
      <c r="E157" s="35">
        <v>3913793</v>
      </c>
      <c r="F157" s="39"/>
      <c r="G157" s="39"/>
      <c r="H157" s="39"/>
    </row>
    <row r="158" spans="1:8" ht="18" customHeight="1" x14ac:dyDescent="0.3">
      <c r="A158" s="34">
        <v>1756100000</v>
      </c>
      <c r="B158" s="55" t="s">
        <v>62</v>
      </c>
      <c r="C158" s="55"/>
      <c r="D158" s="35"/>
      <c r="E158" s="35">
        <v>250000</v>
      </c>
      <c r="F158" s="39"/>
      <c r="G158" s="39"/>
      <c r="H158" s="39"/>
    </row>
    <row r="159" spans="1:8" ht="18" customHeight="1" x14ac:dyDescent="0.3">
      <c r="A159" s="34">
        <v>1756600000</v>
      </c>
      <c r="B159" s="55" t="s">
        <v>65</v>
      </c>
      <c r="C159" s="55"/>
      <c r="D159" s="35"/>
      <c r="E159" s="35">
        <f>2749012+815511</f>
        <v>3564523</v>
      </c>
      <c r="F159" s="39"/>
      <c r="G159" s="39"/>
      <c r="H159" s="39"/>
    </row>
    <row r="160" spans="1:8" ht="23.25" customHeight="1" x14ac:dyDescent="0.3">
      <c r="A160" s="32">
        <v>41053600</v>
      </c>
      <c r="B160" s="58" t="s">
        <v>113</v>
      </c>
      <c r="C160" s="59"/>
      <c r="D160" s="33"/>
      <c r="E160" s="33">
        <v>325000</v>
      </c>
      <c r="F160" s="38"/>
      <c r="G160" s="38"/>
      <c r="H160" s="38"/>
    </row>
    <row r="161" spans="1:8" ht="24" customHeight="1" x14ac:dyDescent="0.3">
      <c r="A161" s="34">
        <v>1755600000</v>
      </c>
      <c r="B161" s="55" t="s">
        <v>57</v>
      </c>
      <c r="C161" s="55"/>
      <c r="D161" s="35"/>
      <c r="E161" s="35">
        <v>325000</v>
      </c>
      <c r="F161" s="39"/>
      <c r="G161" s="39"/>
      <c r="H161" s="39"/>
    </row>
    <row r="162" spans="1:8" ht="24.75" customHeight="1" x14ac:dyDescent="0.3">
      <c r="A162" s="32">
        <v>41053900</v>
      </c>
      <c r="B162" s="61" t="s">
        <v>21</v>
      </c>
      <c r="C162" s="61"/>
      <c r="D162" s="33">
        <f>SUM(D163:D202)</f>
        <v>101248053</v>
      </c>
      <c r="E162" s="33">
        <f>SUM(E163:E202)</f>
        <v>10163870</v>
      </c>
      <c r="F162" s="33"/>
      <c r="G162" s="38"/>
      <c r="H162" s="38"/>
    </row>
    <row r="163" spans="1:8" ht="18" customHeight="1" x14ac:dyDescent="0.3">
      <c r="A163" s="34">
        <v>1750100000</v>
      </c>
      <c r="B163" s="55" t="s">
        <v>22</v>
      </c>
      <c r="C163" s="55"/>
      <c r="D163" s="45">
        <f>30000</f>
        <v>30000</v>
      </c>
      <c r="E163" s="35"/>
      <c r="F163" s="39"/>
      <c r="G163" s="39"/>
      <c r="H163" s="39"/>
    </row>
    <row r="164" spans="1:8" ht="18" customHeight="1" x14ac:dyDescent="0.3">
      <c r="A164" s="34">
        <v>1750400000</v>
      </c>
      <c r="B164" s="55" t="s">
        <v>86</v>
      </c>
      <c r="C164" s="55"/>
      <c r="D164" s="45">
        <f>420000</f>
        <v>420000</v>
      </c>
      <c r="E164" s="35"/>
      <c r="F164" s="39"/>
      <c r="G164" s="39"/>
      <c r="H164" s="39"/>
    </row>
    <row r="165" spans="1:8" ht="18" customHeight="1" x14ac:dyDescent="0.3">
      <c r="A165" s="34">
        <v>1750600000</v>
      </c>
      <c r="B165" s="55" t="s">
        <v>23</v>
      </c>
      <c r="C165" s="55"/>
      <c r="D165" s="45">
        <f>600000</f>
        <v>600000</v>
      </c>
      <c r="E165" s="35"/>
      <c r="F165" s="39"/>
      <c r="G165" s="39"/>
      <c r="H165" s="39"/>
    </row>
    <row r="166" spans="1:8" ht="18" customHeight="1" x14ac:dyDescent="0.3">
      <c r="A166" s="34">
        <v>1750700000</v>
      </c>
      <c r="B166" s="55" t="s">
        <v>68</v>
      </c>
      <c r="C166" s="55"/>
      <c r="D166" s="45">
        <f>2400000</f>
        <v>2400000</v>
      </c>
      <c r="E166" s="35"/>
      <c r="F166" s="39"/>
      <c r="G166" s="39"/>
      <c r="H166" s="39"/>
    </row>
    <row r="167" spans="1:8" ht="18" customHeight="1" x14ac:dyDescent="0.3">
      <c r="A167" s="34">
        <v>1750800000</v>
      </c>
      <c r="B167" s="55" t="s">
        <v>24</v>
      </c>
      <c r="C167" s="55"/>
      <c r="D167" s="45">
        <f>950000</f>
        <v>950000</v>
      </c>
      <c r="E167" s="35"/>
      <c r="F167" s="39"/>
      <c r="G167" s="39"/>
      <c r="H167" s="39"/>
    </row>
    <row r="168" spans="1:8" ht="18" customHeight="1" x14ac:dyDescent="0.3">
      <c r="A168" s="34">
        <v>1750900000</v>
      </c>
      <c r="B168" s="55" t="s">
        <v>76</v>
      </c>
      <c r="C168" s="55"/>
      <c r="D168" s="45">
        <f>300000</f>
        <v>300000</v>
      </c>
      <c r="E168" s="35"/>
      <c r="F168" s="39"/>
      <c r="G168" s="39"/>
      <c r="H168" s="39"/>
    </row>
    <row r="169" spans="1:8" ht="18" customHeight="1" x14ac:dyDescent="0.3">
      <c r="A169" s="34">
        <v>1751000000</v>
      </c>
      <c r="B169" s="55" t="s">
        <v>25</v>
      </c>
      <c r="C169" s="55"/>
      <c r="D169" s="45">
        <f>1260000</f>
        <v>1260000</v>
      </c>
      <c r="E169" s="35"/>
      <c r="F169" s="39"/>
      <c r="G169" s="39"/>
      <c r="H169" s="39"/>
    </row>
    <row r="170" spans="1:8" ht="18" customHeight="1" x14ac:dyDescent="0.3">
      <c r="A170" s="34">
        <v>1751200000</v>
      </c>
      <c r="B170" s="55" t="s">
        <v>27</v>
      </c>
      <c r="C170" s="55"/>
      <c r="D170" s="45">
        <f>1260000</f>
        <v>1260000</v>
      </c>
      <c r="E170" s="35"/>
      <c r="F170" s="39"/>
      <c r="G170" s="39"/>
      <c r="H170" s="39"/>
    </row>
    <row r="171" spans="1:8" ht="18" customHeight="1" x14ac:dyDescent="0.3">
      <c r="A171" s="34">
        <v>1751500000</v>
      </c>
      <c r="B171" s="55" t="s">
        <v>29</v>
      </c>
      <c r="C171" s="55"/>
      <c r="D171" s="45">
        <f>150000+100000</f>
        <v>250000</v>
      </c>
      <c r="E171" s="35"/>
      <c r="F171" s="39"/>
      <c r="G171" s="39"/>
      <c r="H171" s="39"/>
    </row>
    <row r="172" spans="1:8" ht="18" customHeight="1" x14ac:dyDescent="0.3">
      <c r="A172" s="34">
        <v>1752200000</v>
      </c>
      <c r="B172" s="55" t="s">
        <v>33</v>
      </c>
      <c r="C172" s="55"/>
      <c r="D172" s="45">
        <f>20000+20000+10000+250000+50000+1000000</f>
        <v>1350000</v>
      </c>
      <c r="E172" s="35"/>
      <c r="F172" s="39"/>
      <c r="G172" s="39"/>
      <c r="H172" s="39"/>
    </row>
    <row r="173" spans="1:8" ht="18" customHeight="1" x14ac:dyDescent="0.3">
      <c r="A173" s="34">
        <v>1752300000</v>
      </c>
      <c r="B173" s="55" t="s">
        <v>69</v>
      </c>
      <c r="C173" s="55"/>
      <c r="D173" s="45">
        <f>1300000</f>
        <v>1300000</v>
      </c>
      <c r="E173" s="35"/>
      <c r="F173" s="39"/>
      <c r="G173" s="39"/>
      <c r="H173" s="39"/>
    </row>
    <row r="174" spans="1:8" ht="18" customHeight="1" x14ac:dyDescent="0.3">
      <c r="A174" s="34">
        <v>1752400000</v>
      </c>
      <c r="B174" s="55" t="s">
        <v>34</v>
      </c>
      <c r="C174" s="55"/>
      <c r="D174" s="45">
        <f>100000+210400+1260000</f>
        <v>1570400</v>
      </c>
      <c r="E174" s="35"/>
      <c r="F174" s="39"/>
      <c r="G174" s="39"/>
      <c r="H174" s="39"/>
    </row>
    <row r="175" spans="1:8" ht="18" customHeight="1" x14ac:dyDescent="0.3">
      <c r="A175" s="34">
        <v>1752500000</v>
      </c>
      <c r="B175" s="55" t="s">
        <v>35</v>
      </c>
      <c r="C175" s="55"/>
      <c r="D175" s="45">
        <f>1722000</f>
        <v>1722000</v>
      </c>
      <c r="E175" s="35"/>
      <c r="F175" s="39"/>
      <c r="G175" s="39"/>
      <c r="H175" s="39"/>
    </row>
    <row r="176" spans="1:8" ht="18" customHeight="1" x14ac:dyDescent="0.3">
      <c r="A176" s="34">
        <v>1752600000</v>
      </c>
      <c r="B176" s="55" t="s">
        <v>36</v>
      </c>
      <c r="C176" s="55"/>
      <c r="D176" s="45">
        <f>19584+1500000</f>
        <v>1519584</v>
      </c>
      <c r="E176" s="35"/>
      <c r="F176" s="39"/>
      <c r="G176" s="39"/>
      <c r="H176" s="39"/>
    </row>
    <row r="177" spans="1:8" ht="18" customHeight="1" x14ac:dyDescent="0.3">
      <c r="A177" s="34">
        <v>1752800000</v>
      </c>
      <c r="B177" s="55" t="s">
        <v>38</v>
      </c>
      <c r="C177" s="55"/>
      <c r="D177" s="45">
        <f>330767</f>
        <v>330767</v>
      </c>
      <c r="E177" s="35"/>
      <c r="F177" s="39"/>
      <c r="G177" s="39"/>
      <c r="H177" s="39"/>
    </row>
    <row r="178" spans="1:8" ht="18" customHeight="1" x14ac:dyDescent="0.3">
      <c r="A178" s="34">
        <v>1752900000</v>
      </c>
      <c r="B178" s="55" t="s">
        <v>39</v>
      </c>
      <c r="C178" s="55"/>
      <c r="D178" s="45">
        <f>43000+78500+309470</f>
        <v>430970</v>
      </c>
      <c r="E178" s="35"/>
      <c r="F178" s="39"/>
      <c r="G178" s="39"/>
      <c r="H178" s="39"/>
    </row>
    <row r="179" spans="1:8" ht="18" customHeight="1" x14ac:dyDescent="0.3">
      <c r="A179" s="34">
        <v>1753100000</v>
      </c>
      <c r="B179" s="55" t="s">
        <v>41</v>
      </c>
      <c r="C179" s="55"/>
      <c r="D179" s="45">
        <f>2055577+330767</f>
        <v>2386344</v>
      </c>
      <c r="E179" s="35"/>
      <c r="F179" s="39"/>
      <c r="G179" s="39"/>
      <c r="H179" s="39"/>
    </row>
    <row r="180" spans="1:8" ht="18" customHeight="1" x14ac:dyDescent="0.3">
      <c r="A180" s="34">
        <v>1753200000</v>
      </c>
      <c r="B180" s="55" t="s">
        <v>42</v>
      </c>
      <c r="C180" s="55"/>
      <c r="D180" s="45">
        <f>988058+3000000+5500000</f>
        <v>9488058</v>
      </c>
      <c r="E180" s="35"/>
      <c r="F180" s="39"/>
      <c r="G180" s="39"/>
      <c r="H180" s="39"/>
    </row>
    <row r="181" spans="1:8" ht="18" customHeight="1" x14ac:dyDescent="0.3">
      <c r="A181" s="34">
        <v>1753400000</v>
      </c>
      <c r="B181" s="55" t="s">
        <v>43</v>
      </c>
      <c r="C181" s="55"/>
      <c r="D181" s="45">
        <f>1000000+2916284+1000000</f>
        <v>4916284</v>
      </c>
      <c r="E181" s="35"/>
      <c r="F181" s="39"/>
      <c r="G181" s="39"/>
      <c r="H181" s="39"/>
    </row>
    <row r="182" spans="1:8" ht="18" customHeight="1" x14ac:dyDescent="0.3">
      <c r="A182" s="34">
        <v>1753700000</v>
      </c>
      <c r="B182" s="55" t="s">
        <v>44</v>
      </c>
      <c r="C182" s="55"/>
      <c r="D182" s="45">
        <f>4290001</f>
        <v>4290001</v>
      </c>
      <c r="E182" s="35">
        <v>798003</v>
      </c>
      <c r="F182" s="39"/>
      <c r="G182" s="39"/>
      <c r="H182" s="39"/>
    </row>
    <row r="183" spans="1:8" ht="18" customHeight="1" x14ac:dyDescent="0.3">
      <c r="A183" s="34">
        <v>1753800000</v>
      </c>
      <c r="B183" s="55" t="s">
        <v>45</v>
      </c>
      <c r="C183" s="55"/>
      <c r="D183" s="45">
        <f>1722000</f>
        <v>1722000</v>
      </c>
      <c r="E183" s="35"/>
      <c r="F183" s="39"/>
      <c r="G183" s="39"/>
      <c r="H183" s="39"/>
    </row>
    <row r="184" spans="1:8" ht="18" customHeight="1" x14ac:dyDescent="0.3">
      <c r="A184" s="34">
        <v>1753900000</v>
      </c>
      <c r="B184" s="55" t="s">
        <v>46</v>
      </c>
      <c r="C184" s="55"/>
      <c r="D184" s="45">
        <f>4033822+309470</f>
        <v>4343292</v>
      </c>
      <c r="E184" s="35"/>
      <c r="F184" s="39"/>
      <c r="G184" s="39"/>
      <c r="H184" s="39"/>
    </row>
    <row r="185" spans="1:8" ht="18" customHeight="1" x14ac:dyDescent="0.3">
      <c r="A185" s="34">
        <v>1754300000</v>
      </c>
      <c r="B185" s="55" t="s">
        <v>48</v>
      </c>
      <c r="C185" s="55"/>
      <c r="D185" s="45">
        <f>1260000</f>
        <v>1260000</v>
      </c>
      <c r="E185" s="35"/>
      <c r="F185" s="39"/>
      <c r="G185" s="39"/>
      <c r="H185" s="39"/>
    </row>
    <row r="186" spans="1:8" ht="18" customHeight="1" x14ac:dyDescent="0.3">
      <c r="A186" s="34">
        <v>1754700000</v>
      </c>
      <c r="B186" s="60" t="s">
        <v>81</v>
      </c>
      <c r="C186" s="60"/>
      <c r="D186" s="45">
        <f>309460</f>
        <v>309460</v>
      </c>
      <c r="E186" s="35"/>
      <c r="F186" s="39"/>
      <c r="G186" s="39"/>
      <c r="H186" s="39"/>
    </row>
    <row r="187" spans="1:8" ht="18" customHeight="1" x14ac:dyDescent="0.3">
      <c r="A187" s="34">
        <v>1754800000</v>
      </c>
      <c r="B187" s="55" t="s">
        <v>51</v>
      </c>
      <c r="C187" s="55"/>
      <c r="D187" s="45">
        <f>5360000</f>
        <v>5360000</v>
      </c>
      <c r="E187" s="35"/>
      <c r="F187" s="39"/>
      <c r="G187" s="39"/>
      <c r="H187" s="39"/>
    </row>
    <row r="188" spans="1:8" ht="18" customHeight="1" x14ac:dyDescent="0.3">
      <c r="A188" s="34">
        <v>1754900000</v>
      </c>
      <c r="B188" s="55" t="s">
        <v>75</v>
      </c>
      <c r="C188" s="55"/>
      <c r="D188" s="45">
        <f>330766</f>
        <v>330766</v>
      </c>
      <c r="E188" s="35"/>
      <c r="F188" s="39"/>
      <c r="G188" s="39"/>
      <c r="H188" s="39"/>
    </row>
    <row r="189" spans="1:8" ht="18" customHeight="1" x14ac:dyDescent="0.3">
      <c r="A189" s="34">
        <v>1755000000</v>
      </c>
      <c r="B189" s="55" t="s">
        <v>52</v>
      </c>
      <c r="C189" s="55"/>
      <c r="D189" s="45">
        <f>2960000</f>
        <v>2960000</v>
      </c>
      <c r="E189" s="35"/>
      <c r="F189" s="39"/>
      <c r="G189" s="39"/>
      <c r="H189" s="39"/>
    </row>
    <row r="190" spans="1:8" ht="18" customHeight="1" x14ac:dyDescent="0.3">
      <c r="A190" s="34">
        <v>1755200000</v>
      </c>
      <c r="B190" s="55" t="s">
        <v>53</v>
      </c>
      <c r="C190" s="55"/>
      <c r="D190" s="45">
        <f>50000</f>
        <v>50000</v>
      </c>
      <c r="E190" s="35"/>
      <c r="F190" s="39"/>
      <c r="G190" s="39"/>
      <c r="H190" s="39"/>
    </row>
    <row r="191" spans="1:8" ht="18" customHeight="1" x14ac:dyDescent="0.3">
      <c r="A191" s="40">
        <v>1755300000</v>
      </c>
      <c r="B191" s="60" t="s">
        <v>54</v>
      </c>
      <c r="C191" s="60"/>
      <c r="D191" s="45">
        <f>2000000</f>
        <v>2000000</v>
      </c>
      <c r="E191" s="35"/>
      <c r="F191" s="39"/>
      <c r="G191" s="39"/>
      <c r="H191" s="39"/>
    </row>
    <row r="192" spans="1:8" ht="18" customHeight="1" x14ac:dyDescent="0.3">
      <c r="A192" s="34">
        <v>1755400000</v>
      </c>
      <c r="B192" s="55" t="s">
        <v>55</v>
      </c>
      <c r="C192" s="55"/>
      <c r="D192" s="45">
        <f>7110624+2400000</f>
        <v>9510624</v>
      </c>
      <c r="E192" s="35"/>
      <c r="F192" s="39"/>
      <c r="G192" s="39"/>
      <c r="H192" s="39"/>
    </row>
    <row r="193" spans="1:10" ht="18" customHeight="1" x14ac:dyDescent="0.3">
      <c r="A193" s="34">
        <v>1755500000</v>
      </c>
      <c r="B193" s="55" t="s">
        <v>56</v>
      </c>
      <c r="C193" s="55"/>
      <c r="D193" s="45">
        <v>7720093</v>
      </c>
      <c r="E193" s="35">
        <v>9365867</v>
      </c>
      <c r="F193" s="39"/>
      <c r="G193" s="39"/>
      <c r="H193" s="39"/>
    </row>
    <row r="194" spans="1:10" ht="18" customHeight="1" x14ac:dyDescent="0.3">
      <c r="A194" s="34">
        <v>1755600000</v>
      </c>
      <c r="B194" s="55" t="s">
        <v>57</v>
      </c>
      <c r="C194" s="55"/>
      <c r="D194" s="45">
        <f>2000000</f>
        <v>2000000</v>
      </c>
      <c r="E194" s="35"/>
      <c r="F194" s="39"/>
      <c r="G194" s="39"/>
      <c r="H194" s="39"/>
    </row>
    <row r="195" spans="1:10" ht="18" customHeight="1" x14ac:dyDescent="0.3">
      <c r="A195" s="34">
        <v>1755700000</v>
      </c>
      <c r="B195" s="55" t="s">
        <v>58</v>
      </c>
      <c r="C195" s="55"/>
      <c r="D195" s="45">
        <f>1260000</f>
        <v>1260000</v>
      </c>
      <c r="E195" s="35"/>
      <c r="F195" s="39"/>
      <c r="G195" s="39"/>
      <c r="H195" s="39"/>
    </row>
    <row r="196" spans="1:10" ht="18" customHeight="1" x14ac:dyDescent="0.3">
      <c r="A196" s="34">
        <v>1755900000</v>
      </c>
      <c r="B196" s="55" t="s">
        <v>60</v>
      </c>
      <c r="C196" s="55"/>
      <c r="D196" s="45">
        <f>400000+4939899+150000</f>
        <v>5489899</v>
      </c>
      <c r="E196" s="35"/>
      <c r="F196" s="39"/>
      <c r="G196" s="39"/>
      <c r="H196" s="39"/>
    </row>
    <row r="197" spans="1:10" ht="18" customHeight="1" x14ac:dyDescent="0.3">
      <c r="A197" s="34">
        <v>1756000000</v>
      </c>
      <c r="B197" s="55" t="s">
        <v>61</v>
      </c>
      <c r="C197" s="55"/>
      <c r="D197" s="45">
        <f>50000+39800+2520000</f>
        <v>2609800</v>
      </c>
      <c r="E197" s="35"/>
      <c r="F197" s="39"/>
      <c r="G197" s="39"/>
      <c r="H197" s="39"/>
    </row>
    <row r="198" spans="1:10" ht="18" customHeight="1" x14ac:dyDescent="0.3">
      <c r="A198" s="34">
        <v>1756100000</v>
      </c>
      <c r="B198" s="55" t="s">
        <v>62</v>
      </c>
      <c r="C198" s="55"/>
      <c r="D198" s="45">
        <f>907900+2250000</f>
        <v>3157900</v>
      </c>
      <c r="E198" s="35"/>
      <c r="F198" s="39"/>
      <c r="G198" s="39"/>
      <c r="H198" s="39"/>
    </row>
    <row r="199" spans="1:10" ht="18" customHeight="1" x14ac:dyDescent="0.3">
      <c r="A199" s="34">
        <v>1756200000</v>
      </c>
      <c r="B199" s="55" t="s">
        <v>63</v>
      </c>
      <c r="C199" s="55"/>
      <c r="D199" s="45">
        <f>3000000</f>
        <v>3000000</v>
      </c>
      <c r="E199" s="35"/>
      <c r="F199" s="39"/>
      <c r="G199" s="39"/>
      <c r="H199" s="39"/>
    </row>
    <row r="200" spans="1:10" ht="18" customHeight="1" x14ac:dyDescent="0.3">
      <c r="A200" s="34">
        <v>1756300000</v>
      </c>
      <c r="B200" s="60" t="s">
        <v>20</v>
      </c>
      <c r="C200" s="60"/>
      <c r="D200" s="45">
        <f>800000</f>
        <v>800000</v>
      </c>
      <c r="E200" s="35"/>
      <c r="F200" s="39"/>
      <c r="G200" s="39"/>
      <c r="H200" s="39"/>
    </row>
    <row r="201" spans="1:10" ht="18" customHeight="1" x14ac:dyDescent="0.3">
      <c r="A201" s="34">
        <v>1756400000</v>
      </c>
      <c r="B201" s="55" t="s">
        <v>64</v>
      </c>
      <c r="C201" s="55"/>
      <c r="D201" s="45">
        <f>479630+7500000</f>
        <v>7979630</v>
      </c>
      <c r="E201" s="35"/>
      <c r="F201" s="39"/>
      <c r="G201" s="39"/>
      <c r="H201" s="39"/>
    </row>
    <row r="202" spans="1:10" ht="18" customHeight="1" x14ac:dyDescent="0.3">
      <c r="A202" s="34">
        <v>1756600000</v>
      </c>
      <c r="B202" s="55" t="s">
        <v>65</v>
      </c>
      <c r="C202" s="55"/>
      <c r="D202" s="45">
        <f>2610181</f>
        <v>2610181</v>
      </c>
      <c r="E202" s="35"/>
      <c r="F202" s="39"/>
      <c r="G202" s="39"/>
      <c r="H202" s="39"/>
      <c r="J202" s="4"/>
    </row>
    <row r="203" spans="1:10" ht="115.5" customHeight="1" x14ac:dyDescent="0.3">
      <c r="A203" s="32">
        <v>41057800</v>
      </c>
      <c r="B203" s="58" t="s">
        <v>93</v>
      </c>
      <c r="C203" s="59"/>
      <c r="D203" s="46"/>
      <c r="E203" s="33">
        <v>896700</v>
      </c>
      <c r="F203" s="38"/>
      <c r="G203" s="38"/>
      <c r="H203" s="38"/>
      <c r="J203" s="4"/>
    </row>
    <row r="204" spans="1:10" ht="26.25" customHeight="1" x14ac:dyDescent="0.3">
      <c r="A204" s="34">
        <v>1755500000</v>
      </c>
      <c r="B204" s="55" t="s">
        <v>56</v>
      </c>
      <c r="C204" s="55"/>
      <c r="D204" s="45"/>
      <c r="E204" s="35">
        <v>896700</v>
      </c>
      <c r="F204" s="39"/>
      <c r="G204" s="39"/>
      <c r="H204" s="39"/>
      <c r="J204" s="4"/>
    </row>
    <row r="205" spans="1:10" ht="112.5" customHeight="1" x14ac:dyDescent="0.3">
      <c r="A205" s="32">
        <v>41059000</v>
      </c>
      <c r="B205" s="58" t="s">
        <v>109</v>
      </c>
      <c r="C205" s="59"/>
      <c r="D205" s="46"/>
      <c r="E205" s="33">
        <f>E206+E207</f>
        <v>94125250</v>
      </c>
      <c r="F205" s="38"/>
      <c r="G205" s="38"/>
      <c r="H205" s="38"/>
      <c r="J205" s="4"/>
    </row>
    <row r="206" spans="1:10" ht="24.75" customHeight="1" x14ac:dyDescent="0.3">
      <c r="A206" s="34">
        <v>1755500000</v>
      </c>
      <c r="B206" s="55" t="s">
        <v>56</v>
      </c>
      <c r="C206" s="55"/>
      <c r="D206" s="45"/>
      <c r="E206" s="35">
        <v>26999768</v>
      </c>
      <c r="F206" s="39"/>
      <c r="G206" s="39"/>
      <c r="H206" s="39"/>
      <c r="J206" s="4"/>
    </row>
    <row r="207" spans="1:10" ht="23.25" customHeight="1" x14ac:dyDescent="0.3">
      <c r="A207" s="34">
        <v>1756600000</v>
      </c>
      <c r="B207" s="55" t="s">
        <v>65</v>
      </c>
      <c r="C207" s="55"/>
      <c r="D207" s="45"/>
      <c r="E207" s="35">
        <v>67125482</v>
      </c>
      <c r="F207" s="39"/>
      <c r="G207" s="39"/>
      <c r="H207" s="39"/>
      <c r="J207" s="4"/>
    </row>
    <row r="208" spans="1:10" s="1" customFormat="1" ht="27.75" customHeight="1" x14ac:dyDescent="0.3">
      <c r="A208" s="47" t="s">
        <v>70</v>
      </c>
      <c r="B208" s="80" t="s">
        <v>111</v>
      </c>
      <c r="C208" s="80"/>
      <c r="D208" s="33">
        <f>D209+D210</f>
        <v>2331264822</v>
      </c>
      <c r="E208" s="33">
        <f>E209+E210</f>
        <v>1556939807</v>
      </c>
      <c r="F208" s="33">
        <f>F209+F210</f>
        <v>899531665</v>
      </c>
      <c r="G208" s="33">
        <f>G209+G210</f>
        <v>992982738</v>
      </c>
      <c r="H208" s="33">
        <f>H209+H210</f>
        <v>1058232725</v>
      </c>
      <c r="J208" s="18"/>
    </row>
    <row r="209" spans="1:10" ht="24.75" customHeight="1" x14ac:dyDescent="0.3">
      <c r="A209" s="47" t="s">
        <v>70</v>
      </c>
      <c r="B209" s="80" t="s">
        <v>71</v>
      </c>
      <c r="C209" s="80"/>
      <c r="D209" s="33">
        <f>D16+D18+D20+D22+D24+D26+D28+D30+D32+D34+D36+D38+D40+D42+D44+D46+D48+D50+D52+D54+D56+D60+D125+D128</f>
        <v>2211574669</v>
      </c>
      <c r="E209" s="33">
        <f>E16+E18+E20+E22+E24+E26+E28+E30+E32+E34+E36+E38+E40+E42+E44+E46+E48+E50+E52+E54+E56+E60+E125+E128</f>
        <v>1383452750</v>
      </c>
      <c r="F209" s="33">
        <f>F16+F18+F20+F22+F24+F26+F28+F30+F32+F34+F36+F38+F40+F42+F44+F46+F48+F50+F52+F54+F56+F60+F125+F128</f>
        <v>899531665</v>
      </c>
      <c r="G209" s="33">
        <f>G16+G18+G20+G22+G24+G26+G28+G30+G32+G34+G36+G38+G40+G42+G44+G46+G48+G50+G52+G54+G56+G60+G125+G128</f>
        <v>992982738</v>
      </c>
      <c r="H209" s="33">
        <f>H16+H18+H20+H22+H24+H26+H28+H30+H32+H34+H36+H38+H40+H42+H44+H46+H48+H50+H52+H54+H56+H60+H125+H128</f>
        <v>1058232725</v>
      </c>
      <c r="J209" s="28"/>
    </row>
    <row r="210" spans="1:10" ht="27" customHeight="1" x14ac:dyDescent="0.3">
      <c r="A210" s="47" t="s">
        <v>70</v>
      </c>
      <c r="B210" s="80" t="s">
        <v>72</v>
      </c>
      <c r="C210" s="80"/>
      <c r="D210" s="37">
        <f>D138+D140+D142+D160+D162+D203+D205</f>
        <v>119690153</v>
      </c>
      <c r="E210" s="37">
        <f>E138+E140+E142+E160+E162+E203+E205</f>
        <v>173487057</v>
      </c>
      <c r="F210" s="37">
        <f>F138+F140+F142+F160+F162+F203+F205</f>
        <v>0</v>
      </c>
      <c r="G210" s="37">
        <f>G138+G140+G142+G160+G162+G203+G205</f>
        <v>0</v>
      </c>
      <c r="H210" s="37">
        <f>H138+H140+H142+H160+H162+H203+H205</f>
        <v>0</v>
      </c>
      <c r="J210" s="4"/>
    </row>
    <row r="211" spans="1:10" ht="11.25" customHeight="1" x14ac:dyDescent="0.2"/>
    <row r="212" spans="1:10" ht="11.25" customHeight="1" x14ac:dyDescent="0.2"/>
    <row r="213" spans="1:10" ht="26.25" customHeight="1" x14ac:dyDescent="0.3">
      <c r="A213" s="30" t="s">
        <v>114</v>
      </c>
      <c r="B213" s="30"/>
      <c r="C213" s="30"/>
      <c r="D213" s="30"/>
      <c r="E213" s="30"/>
      <c r="F213" s="30"/>
      <c r="G213" s="54" t="s">
        <v>115</v>
      </c>
      <c r="H213" s="31"/>
    </row>
    <row r="214" spans="1:10" ht="15.75" customHeight="1" x14ac:dyDescent="0.2">
      <c r="A214" s="81"/>
      <c r="B214" s="81"/>
      <c r="C214" s="81"/>
      <c r="D214" s="81"/>
      <c r="E214" s="81"/>
      <c r="F214" s="81"/>
      <c r="G214" s="81"/>
      <c r="H214" s="81"/>
    </row>
    <row r="215" spans="1:10" ht="11.25" customHeight="1" x14ac:dyDescent="0.2">
      <c r="A215" s="4"/>
      <c r="B215" s="4"/>
      <c r="C215" s="4"/>
      <c r="D215" s="4"/>
      <c r="E215" s="4"/>
      <c r="F215" s="4"/>
      <c r="G215" s="4"/>
      <c r="H215" s="4"/>
    </row>
    <row r="216" spans="1:10" ht="12.75" customHeight="1" x14ac:dyDescent="0.2">
      <c r="A216" s="4"/>
      <c r="B216" s="4"/>
      <c r="C216" s="4"/>
      <c r="D216" s="4"/>
      <c r="E216" s="5"/>
      <c r="F216" s="4"/>
    </row>
    <row r="217" spans="1:10" ht="47.25" customHeight="1" x14ac:dyDescent="0.2">
      <c r="A217" s="71"/>
      <c r="B217" s="71"/>
      <c r="C217" s="72"/>
      <c r="D217" s="29"/>
      <c r="E217" s="29"/>
      <c r="F217" s="29"/>
      <c r="G217" s="29"/>
      <c r="H217" s="29"/>
    </row>
    <row r="218" spans="1:10" ht="35.25" customHeight="1" x14ac:dyDescent="0.2">
      <c r="A218" s="71"/>
      <c r="B218" s="71"/>
      <c r="C218" s="72"/>
      <c r="D218" s="29"/>
      <c r="E218" s="29"/>
      <c r="F218" s="29"/>
      <c r="G218" s="29"/>
      <c r="H218" s="29"/>
    </row>
    <row r="219" spans="1:10" ht="11.25" customHeight="1" x14ac:dyDescent="0.2">
      <c r="A219" s="6"/>
      <c r="B219" s="6"/>
      <c r="C219" s="6"/>
      <c r="D219" s="6"/>
      <c r="E219" s="6"/>
      <c r="F219" s="4"/>
    </row>
    <row r="220" spans="1:10" ht="12.75" customHeight="1" x14ac:dyDescent="0.2">
      <c r="A220" s="7"/>
      <c r="B220" s="70"/>
      <c r="C220" s="70"/>
      <c r="D220" s="70"/>
      <c r="E220" s="70"/>
      <c r="F220" s="4"/>
    </row>
    <row r="221" spans="1:10" ht="12.75" customHeight="1" x14ac:dyDescent="0.2">
      <c r="A221" s="8"/>
      <c r="B221" s="8"/>
      <c r="C221" s="9"/>
      <c r="D221" s="9"/>
      <c r="E221" s="10"/>
      <c r="F221" s="4"/>
    </row>
    <row r="222" spans="1:10" ht="12.75" customHeight="1" x14ac:dyDescent="0.2">
      <c r="A222" s="11"/>
      <c r="B222" s="12"/>
      <c r="C222" s="13"/>
      <c r="D222" s="13"/>
      <c r="E222" s="14"/>
      <c r="F222" s="4"/>
    </row>
    <row r="223" spans="1:10" ht="12.75" customHeight="1" x14ac:dyDescent="0.2">
      <c r="A223" s="11"/>
      <c r="B223" s="12"/>
      <c r="C223" s="13"/>
      <c r="D223" s="13"/>
      <c r="E223" s="14"/>
      <c r="F223" s="4"/>
    </row>
    <row r="224" spans="1:10" ht="12.75" customHeight="1" x14ac:dyDescent="0.2">
      <c r="A224" s="11"/>
      <c r="B224" s="12"/>
      <c r="C224" s="13"/>
      <c r="D224" s="13"/>
      <c r="E224" s="14"/>
      <c r="F224" s="4"/>
    </row>
    <row r="225" spans="1:6" ht="12.75" customHeight="1" x14ac:dyDescent="0.2">
      <c r="A225" s="11"/>
      <c r="B225" s="12"/>
      <c r="C225" s="13"/>
      <c r="D225" s="13"/>
      <c r="E225" s="14"/>
      <c r="F225" s="4"/>
    </row>
    <row r="226" spans="1:6" ht="12.75" customHeight="1" x14ac:dyDescent="0.2">
      <c r="A226" s="11"/>
      <c r="B226" s="12"/>
      <c r="C226" s="13"/>
      <c r="D226" s="13"/>
      <c r="E226" s="14"/>
      <c r="F226" s="4"/>
    </row>
    <row r="227" spans="1:6" ht="12.75" customHeight="1" x14ac:dyDescent="0.2">
      <c r="A227" s="11"/>
      <c r="B227" s="12"/>
      <c r="C227" s="13"/>
      <c r="D227" s="13"/>
      <c r="E227" s="14"/>
      <c r="F227" s="4"/>
    </row>
    <row r="228" spans="1:6" ht="12.75" customHeight="1" x14ac:dyDescent="0.2">
      <c r="A228" s="11"/>
      <c r="B228" s="12"/>
      <c r="C228" s="13"/>
      <c r="D228" s="13"/>
      <c r="E228" s="14"/>
      <c r="F228" s="4"/>
    </row>
    <row r="229" spans="1:6" ht="12.75" customHeight="1" x14ac:dyDescent="0.2">
      <c r="A229" s="11"/>
      <c r="B229" s="12"/>
      <c r="C229" s="13"/>
      <c r="D229" s="13"/>
      <c r="E229" s="14"/>
      <c r="F229" s="4"/>
    </row>
    <row r="230" spans="1:6" ht="12.75" customHeight="1" x14ac:dyDescent="0.2">
      <c r="A230" s="11"/>
      <c r="B230" s="12"/>
      <c r="C230" s="13"/>
      <c r="D230" s="13"/>
      <c r="E230" s="14"/>
      <c r="F230" s="4"/>
    </row>
    <row r="231" spans="1:6" ht="12.75" customHeight="1" x14ac:dyDescent="0.2">
      <c r="A231" s="11"/>
      <c r="B231" s="12"/>
      <c r="C231" s="13"/>
      <c r="D231" s="13"/>
      <c r="E231" s="14"/>
      <c r="F231" s="4"/>
    </row>
    <row r="232" spans="1:6" ht="12.75" customHeight="1" x14ac:dyDescent="0.2">
      <c r="A232" s="11"/>
      <c r="B232" s="12"/>
      <c r="C232" s="13"/>
      <c r="D232" s="13"/>
      <c r="E232" s="14"/>
      <c r="F232" s="4"/>
    </row>
    <row r="233" spans="1:6" ht="12.75" customHeight="1" x14ac:dyDescent="0.2">
      <c r="A233" s="11"/>
      <c r="B233" s="12"/>
      <c r="C233" s="13"/>
      <c r="D233" s="13"/>
      <c r="E233" s="14"/>
      <c r="F233" s="4"/>
    </row>
    <row r="234" spans="1:6" ht="12.75" customHeight="1" x14ac:dyDescent="0.2">
      <c r="A234" s="11"/>
      <c r="B234" s="12"/>
      <c r="C234" s="13"/>
      <c r="D234" s="13"/>
      <c r="E234" s="14"/>
      <c r="F234" s="4"/>
    </row>
    <row r="235" spans="1:6" ht="12.75" customHeight="1" x14ac:dyDescent="0.2">
      <c r="A235" s="11"/>
      <c r="B235" s="12"/>
      <c r="C235" s="13"/>
      <c r="D235" s="13"/>
      <c r="E235" s="14"/>
      <c r="F235" s="4"/>
    </row>
    <row r="236" spans="1:6" ht="12.75" customHeight="1" x14ac:dyDescent="0.2">
      <c r="A236" s="11"/>
      <c r="B236" s="12"/>
      <c r="C236" s="13"/>
      <c r="D236" s="13"/>
      <c r="E236" s="14"/>
      <c r="F236" s="4"/>
    </row>
    <row r="237" spans="1:6" ht="12.75" customHeight="1" x14ac:dyDescent="0.2">
      <c r="A237" s="11"/>
      <c r="B237" s="12"/>
      <c r="C237" s="13"/>
      <c r="D237" s="13"/>
      <c r="E237" s="14"/>
      <c r="F237" s="4"/>
    </row>
    <row r="238" spans="1:6" ht="68.25" customHeight="1" x14ac:dyDescent="0.2">
      <c r="A238" s="8"/>
      <c r="B238" s="8"/>
      <c r="C238" s="9"/>
      <c r="D238" s="9"/>
      <c r="E238" s="10"/>
      <c r="F238" s="4"/>
    </row>
    <row r="239" spans="1:6" ht="12.75" customHeight="1" x14ac:dyDescent="0.2">
      <c r="A239" s="11"/>
      <c r="B239" s="12"/>
      <c r="C239" s="13"/>
      <c r="D239" s="13"/>
      <c r="E239" s="14"/>
      <c r="F239" s="4"/>
    </row>
    <row r="240" spans="1:6" ht="12.75" customHeight="1" x14ac:dyDescent="0.2">
      <c r="A240" s="11"/>
      <c r="B240" s="12"/>
      <c r="C240" s="13"/>
      <c r="D240" s="13"/>
      <c r="E240" s="14"/>
      <c r="F240" s="4"/>
    </row>
    <row r="241" spans="1:6" ht="12.75" customHeight="1" x14ac:dyDescent="0.2">
      <c r="A241" s="11"/>
      <c r="B241" s="12"/>
      <c r="C241" s="13"/>
      <c r="D241" s="13"/>
      <c r="E241" s="14"/>
      <c r="F241" s="4"/>
    </row>
    <row r="242" spans="1:6" ht="12.75" customHeight="1" x14ac:dyDescent="0.2">
      <c r="A242" s="11"/>
      <c r="B242" s="12"/>
      <c r="C242" s="13"/>
      <c r="D242" s="13"/>
      <c r="E242" s="14"/>
      <c r="F242" s="4"/>
    </row>
    <row r="243" spans="1:6" ht="12.75" customHeight="1" x14ac:dyDescent="0.2">
      <c r="A243" s="11"/>
      <c r="B243" s="12"/>
      <c r="C243" s="13"/>
      <c r="D243" s="13"/>
      <c r="E243" s="14"/>
      <c r="F243" s="4"/>
    </row>
    <row r="244" spans="1:6" ht="12.75" customHeight="1" x14ac:dyDescent="0.2">
      <c r="A244" s="11"/>
      <c r="B244" s="12"/>
      <c r="C244" s="13"/>
      <c r="D244" s="13"/>
      <c r="E244" s="14"/>
      <c r="F244" s="4"/>
    </row>
    <row r="245" spans="1:6" ht="12.75" customHeight="1" x14ac:dyDescent="0.2">
      <c r="A245" s="11"/>
      <c r="B245" s="12"/>
      <c r="C245" s="13"/>
      <c r="D245" s="13"/>
      <c r="E245" s="14"/>
      <c r="F245" s="4"/>
    </row>
    <row r="246" spans="1:6" ht="12.75" customHeight="1" x14ac:dyDescent="0.2">
      <c r="A246" s="11"/>
      <c r="B246" s="12"/>
      <c r="C246" s="13"/>
      <c r="D246" s="13"/>
      <c r="E246" s="14"/>
      <c r="F246" s="4"/>
    </row>
    <row r="247" spans="1:6" ht="12.75" customHeight="1" x14ac:dyDescent="0.2">
      <c r="A247" s="11"/>
      <c r="B247" s="12"/>
      <c r="C247" s="13"/>
      <c r="D247" s="13"/>
      <c r="E247" s="14"/>
      <c r="F247" s="4"/>
    </row>
    <row r="248" spans="1:6" ht="12.75" customHeight="1" x14ac:dyDescent="0.2">
      <c r="A248" s="11"/>
      <c r="B248" s="12"/>
      <c r="C248" s="13"/>
      <c r="D248" s="13"/>
      <c r="E248" s="14"/>
      <c r="F248" s="4"/>
    </row>
    <row r="249" spans="1:6" ht="12.75" customHeight="1" x14ac:dyDescent="0.2">
      <c r="A249" s="11"/>
      <c r="B249" s="12"/>
      <c r="C249" s="13"/>
      <c r="D249" s="13"/>
      <c r="E249" s="14"/>
      <c r="F249" s="4"/>
    </row>
    <row r="250" spans="1:6" ht="12.75" customHeight="1" x14ac:dyDescent="0.2">
      <c r="A250" s="11"/>
      <c r="B250" s="12"/>
      <c r="C250" s="13"/>
      <c r="D250" s="13"/>
      <c r="E250" s="14"/>
      <c r="F250" s="4"/>
    </row>
    <row r="251" spans="1:6" ht="12.75" customHeight="1" x14ac:dyDescent="0.2">
      <c r="A251" s="11"/>
      <c r="B251" s="12"/>
      <c r="C251" s="13"/>
      <c r="D251" s="13"/>
      <c r="E251" s="14"/>
      <c r="F251" s="4"/>
    </row>
    <row r="252" spans="1:6" ht="12.75" customHeight="1" x14ac:dyDescent="0.2">
      <c r="A252" s="11"/>
      <c r="B252" s="12"/>
      <c r="C252" s="13"/>
      <c r="D252" s="13"/>
      <c r="E252" s="14"/>
      <c r="F252" s="4"/>
    </row>
    <row r="253" spans="1:6" ht="12.75" customHeight="1" x14ac:dyDescent="0.2">
      <c r="A253" s="11"/>
      <c r="B253" s="12"/>
      <c r="C253" s="13"/>
      <c r="D253" s="13"/>
      <c r="E253" s="14"/>
      <c r="F253" s="4"/>
    </row>
    <row r="254" spans="1:6" ht="12.75" customHeight="1" x14ac:dyDescent="0.2">
      <c r="A254" s="11"/>
      <c r="B254" s="12"/>
      <c r="C254" s="13"/>
      <c r="D254" s="13"/>
      <c r="E254" s="14"/>
      <c r="F254" s="4"/>
    </row>
    <row r="255" spans="1:6" ht="12.75" customHeight="1" x14ac:dyDescent="0.2">
      <c r="A255" s="11"/>
      <c r="B255" s="12"/>
      <c r="C255" s="13"/>
      <c r="D255" s="13"/>
      <c r="E255" s="14"/>
      <c r="F255" s="4"/>
    </row>
    <row r="256" spans="1:6" ht="12.75" customHeight="1" x14ac:dyDescent="0.2">
      <c r="A256" s="11"/>
      <c r="B256" s="12"/>
      <c r="C256" s="13"/>
      <c r="D256" s="13"/>
      <c r="E256" s="14"/>
      <c r="F256" s="4"/>
    </row>
    <row r="257" spans="1:6" ht="12.75" customHeight="1" x14ac:dyDescent="0.2">
      <c r="A257" s="11"/>
      <c r="B257" s="12"/>
      <c r="C257" s="13"/>
      <c r="D257" s="13"/>
      <c r="E257" s="14"/>
      <c r="F257" s="4"/>
    </row>
    <row r="258" spans="1:6" ht="12.75" customHeight="1" x14ac:dyDescent="0.2">
      <c r="A258" s="11"/>
      <c r="B258" s="12"/>
      <c r="C258" s="13"/>
      <c r="D258" s="13"/>
      <c r="E258" s="14"/>
      <c r="F258" s="4"/>
    </row>
    <row r="259" spans="1:6" ht="12.75" customHeight="1" x14ac:dyDescent="0.2">
      <c r="A259" s="11"/>
      <c r="B259" s="12"/>
      <c r="C259" s="13"/>
      <c r="D259" s="13"/>
      <c r="E259" s="14"/>
      <c r="F259" s="4"/>
    </row>
    <row r="260" spans="1:6" ht="12.75" customHeight="1" x14ac:dyDescent="0.2">
      <c r="A260" s="11"/>
      <c r="B260" s="12"/>
      <c r="C260" s="13"/>
      <c r="D260" s="13"/>
      <c r="E260" s="14"/>
      <c r="F260" s="4"/>
    </row>
    <row r="261" spans="1:6" ht="12.75" customHeight="1" x14ac:dyDescent="0.2">
      <c r="A261" s="11"/>
      <c r="B261" s="12"/>
      <c r="C261" s="13"/>
      <c r="D261" s="13"/>
      <c r="E261" s="14"/>
      <c r="F261" s="4"/>
    </row>
    <row r="262" spans="1:6" ht="12.75" customHeight="1" x14ac:dyDescent="0.2">
      <c r="A262" s="11"/>
      <c r="B262" s="12"/>
      <c r="C262" s="13"/>
      <c r="D262" s="13"/>
      <c r="E262" s="14"/>
      <c r="F262" s="4"/>
    </row>
    <row r="263" spans="1:6" ht="12.75" customHeight="1" x14ac:dyDescent="0.2">
      <c r="A263" s="11"/>
      <c r="B263" s="12"/>
      <c r="C263" s="13"/>
      <c r="D263" s="13"/>
      <c r="E263" s="14"/>
      <c r="F263" s="4"/>
    </row>
    <row r="264" spans="1:6" ht="12.75" customHeight="1" x14ac:dyDescent="0.2">
      <c r="A264" s="11"/>
      <c r="B264" s="12"/>
      <c r="C264" s="13"/>
      <c r="D264" s="13"/>
      <c r="E264" s="14"/>
      <c r="F264" s="4"/>
    </row>
    <row r="265" spans="1:6" ht="12.75" customHeight="1" x14ac:dyDescent="0.2">
      <c r="A265" s="11"/>
      <c r="B265" s="12"/>
      <c r="C265" s="13"/>
      <c r="D265" s="13"/>
      <c r="E265" s="14"/>
      <c r="F265" s="4"/>
    </row>
    <row r="266" spans="1:6" ht="12.75" customHeight="1" x14ac:dyDescent="0.2">
      <c r="A266" s="11"/>
      <c r="B266" s="12"/>
      <c r="C266" s="13"/>
      <c r="D266" s="13"/>
      <c r="E266" s="14"/>
      <c r="F266" s="4"/>
    </row>
    <row r="267" spans="1:6" ht="12.75" customHeight="1" x14ac:dyDescent="0.2">
      <c r="A267" s="11"/>
      <c r="B267" s="12"/>
      <c r="C267" s="13"/>
      <c r="D267" s="13"/>
      <c r="E267" s="14"/>
      <c r="F267" s="4"/>
    </row>
    <row r="268" spans="1:6" ht="12.75" customHeight="1" x14ac:dyDescent="0.2">
      <c r="A268" s="11"/>
      <c r="B268" s="12"/>
      <c r="C268" s="13"/>
      <c r="D268" s="13"/>
      <c r="E268" s="14"/>
      <c r="F268" s="4"/>
    </row>
    <row r="269" spans="1:6" ht="68.25" customHeight="1" x14ac:dyDescent="0.2">
      <c r="A269" s="8"/>
      <c r="B269" s="8"/>
      <c r="C269" s="9"/>
      <c r="D269" s="9"/>
      <c r="E269" s="10"/>
      <c r="F269" s="4"/>
    </row>
    <row r="270" spans="1:6" ht="12.75" customHeight="1" x14ac:dyDescent="0.2">
      <c r="A270" s="11"/>
      <c r="B270" s="12"/>
      <c r="C270" s="13"/>
      <c r="D270" s="13"/>
      <c r="E270" s="5"/>
      <c r="F270" s="4"/>
    </row>
    <row r="271" spans="1:6" ht="12.75" customHeight="1" x14ac:dyDescent="0.2">
      <c r="A271" s="11"/>
      <c r="B271" s="12"/>
      <c r="C271" s="13"/>
      <c r="D271" s="13"/>
      <c r="E271" s="14"/>
      <c r="F271" s="4"/>
    </row>
    <row r="272" spans="1:6" ht="23.25" customHeight="1" x14ac:dyDescent="0.2">
      <c r="A272" s="8"/>
      <c r="B272" s="8"/>
      <c r="C272" s="9"/>
      <c r="D272" s="9"/>
      <c r="E272" s="10"/>
      <c r="F272" s="4"/>
    </row>
    <row r="273" spans="1:6" ht="12.75" customHeight="1" x14ac:dyDescent="0.2">
      <c r="A273" s="11"/>
      <c r="B273" s="12"/>
      <c r="C273" s="13"/>
      <c r="D273" s="13"/>
      <c r="E273" s="14"/>
      <c r="F273" s="4"/>
    </row>
    <row r="274" spans="1:6" ht="12.75" customHeight="1" x14ac:dyDescent="0.2">
      <c r="A274" s="11"/>
      <c r="B274" s="12"/>
      <c r="C274" s="13"/>
      <c r="D274" s="13"/>
      <c r="E274" s="14"/>
      <c r="F274" s="4"/>
    </row>
    <row r="275" spans="1:6" ht="12.75" customHeight="1" x14ac:dyDescent="0.2">
      <c r="A275" s="11"/>
      <c r="B275" s="12"/>
      <c r="C275" s="13"/>
      <c r="D275" s="13"/>
      <c r="E275" s="14"/>
      <c r="F275" s="4"/>
    </row>
    <row r="276" spans="1:6" ht="12.75" customHeight="1" x14ac:dyDescent="0.2">
      <c r="A276" s="11"/>
      <c r="B276" s="12"/>
      <c r="C276" s="13"/>
      <c r="D276" s="13"/>
      <c r="E276" s="14"/>
      <c r="F276" s="4"/>
    </row>
    <row r="277" spans="1:6" ht="12.75" customHeight="1" x14ac:dyDescent="0.2">
      <c r="A277" s="11"/>
      <c r="B277" s="12"/>
      <c r="C277" s="13"/>
      <c r="D277" s="13"/>
      <c r="E277" s="14"/>
      <c r="F277" s="4"/>
    </row>
    <row r="278" spans="1:6" ht="12.75" customHeight="1" x14ac:dyDescent="0.2">
      <c r="A278" s="11"/>
      <c r="B278" s="12"/>
      <c r="C278" s="13"/>
      <c r="D278" s="13"/>
      <c r="E278" s="14"/>
      <c r="F278" s="4"/>
    </row>
    <row r="279" spans="1:6" ht="12.75" customHeight="1" x14ac:dyDescent="0.2">
      <c r="A279" s="11"/>
      <c r="B279" s="12"/>
      <c r="C279" s="13"/>
      <c r="D279" s="13"/>
      <c r="E279" s="14"/>
      <c r="F279" s="4"/>
    </row>
    <row r="280" spans="1:6" ht="12.75" customHeight="1" x14ac:dyDescent="0.2">
      <c r="A280" s="11"/>
      <c r="B280" s="12"/>
      <c r="C280" s="13"/>
      <c r="D280" s="13"/>
      <c r="E280" s="14"/>
      <c r="F280" s="4"/>
    </row>
    <row r="281" spans="1:6" ht="12.75" customHeight="1" x14ac:dyDescent="0.2">
      <c r="A281" s="11"/>
      <c r="B281" s="12"/>
      <c r="C281" s="13"/>
      <c r="D281" s="13"/>
      <c r="E281" s="14"/>
      <c r="F281" s="4"/>
    </row>
    <row r="282" spans="1:6" ht="12.75" customHeight="1" x14ac:dyDescent="0.2">
      <c r="A282" s="11"/>
      <c r="B282" s="12"/>
      <c r="C282" s="13"/>
      <c r="D282" s="13"/>
      <c r="E282" s="14"/>
      <c r="F282" s="4"/>
    </row>
    <row r="283" spans="1:6" ht="12.75" customHeight="1" x14ac:dyDescent="0.2">
      <c r="A283" s="11"/>
      <c r="B283" s="12"/>
      <c r="C283" s="13"/>
      <c r="D283" s="13"/>
      <c r="E283" s="14"/>
      <c r="F283" s="4"/>
    </row>
    <row r="284" spans="1:6" ht="12.75" customHeight="1" x14ac:dyDescent="0.2">
      <c r="A284" s="11"/>
      <c r="B284" s="12"/>
      <c r="C284" s="13"/>
      <c r="D284" s="13"/>
      <c r="E284" s="14"/>
      <c r="F284" s="4"/>
    </row>
    <row r="285" spans="1:6" ht="12.75" customHeight="1" x14ac:dyDescent="0.2">
      <c r="A285" s="11"/>
      <c r="B285" s="12"/>
      <c r="C285" s="13"/>
      <c r="D285" s="13"/>
      <c r="E285" s="14"/>
      <c r="F285" s="4"/>
    </row>
    <row r="286" spans="1:6" ht="12.75" customHeight="1" x14ac:dyDescent="0.2">
      <c r="A286" s="11"/>
      <c r="B286" s="12"/>
      <c r="C286" s="13"/>
      <c r="D286" s="13"/>
      <c r="E286" s="14"/>
      <c r="F286" s="4"/>
    </row>
    <row r="287" spans="1:6" ht="12.75" customHeight="1" x14ac:dyDescent="0.2">
      <c r="A287" s="11"/>
      <c r="B287" s="12"/>
      <c r="C287" s="13"/>
      <c r="D287" s="13"/>
      <c r="E287" s="14"/>
      <c r="F287" s="4"/>
    </row>
    <row r="288" spans="1:6" ht="12.75" customHeight="1" x14ac:dyDescent="0.2">
      <c r="A288" s="11"/>
      <c r="B288" s="12"/>
      <c r="C288" s="13"/>
      <c r="D288" s="13"/>
      <c r="E288" s="14"/>
      <c r="F288" s="4"/>
    </row>
    <row r="289" spans="1:6" ht="12.75" customHeight="1" x14ac:dyDescent="0.2">
      <c r="A289" s="11"/>
      <c r="B289" s="12"/>
      <c r="C289" s="13"/>
      <c r="D289" s="13"/>
      <c r="E289" s="14"/>
      <c r="F289" s="4"/>
    </row>
    <row r="290" spans="1:6" ht="12.75" customHeight="1" x14ac:dyDescent="0.2">
      <c r="A290" s="11"/>
      <c r="B290" s="12"/>
      <c r="C290" s="13"/>
      <c r="D290" s="13"/>
      <c r="E290" s="14"/>
      <c r="F290" s="4"/>
    </row>
    <row r="291" spans="1:6" ht="12.75" customHeight="1" x14ac:dyDescent="0.2">
      <c r="A291" s="11"/>
      <c r="B291" s="12"/>
      <c r="C291" s="13"/>
      <c r="D291" s="13"/>
      <c r="E291" s="14"/>
      <c r="F291" s="4"/>
    </row>
    <row r="292" spans="1:6" ht="12.75" customHeight="1" x14ac:dyDescent="0.2">
      <c r="A292" s="11"/>
      <c r="B292" s="12"/>
      <c r="C292" s="13"/>
      <c r="D292" s="13"/>
      <c r="E292" s="14"/>
      <c r="F292" s="4"/>
    </row>
    <row r="293" spans="1:6" ht="12.75" customHeight="1" x14ac:dyDescent="0.2">
      <c r="A293" s="11"/>
      <c r="B293" s="12"/>
      <c r="C293" s="13"/>
      <c r="D293" s="13"/>
      <c r="E293" s="14"/>
      <c r="F293" s="4"/>
    </row>
    <row r="294" spans="1:6" ht="12.75" customHeight="1" x14ac:dyDescent="0.2">
      <c r="A294" s="11"/>
      <c r="B294" s="12"/>
      <c r="C294" s="13"/>
      <c r="D294" s="13"/>
      <c r="E294" s="14"/>
      <c r="F294" s="4"/>
    </row>
    <row r="295" spans="1:6" ht="12.75" customHeight="1" x14ac:dyDescent="0.2">
      <c r="A295" s="11"/>
      <c r="B295" s="12"/>
      <c r="C295" s="13"/>
      <c r="D295" s="13"/>
      <c r="E295" s="14"/>
      <c r="F295" s="4"/>
    </row>
    <row r="296" spans="1:6" ht="12.75" customHeight="1" x14ac:dyDescent="0.2">
      <c r="A296" s="11"/>
      <c r="B296" s="12"/>
      <c r="C296" s="13"/>
      <c r="D296" s="13"/>
      <c r="E296" s="14"/>
      <c r="F296" s="4"/>
    </row>
    <row r="297" spans="1:6" ht="12.75" customHeight="1" x14ac:dyDescent="0.2">
      <c r="A297" s="11"/>
      <c r="B297" s="12"/>
      <c r="C297" s="13"/>
      <c r="D297" s="13"/>
      <c r="E297" s="14"/>
      <c r="F297" s="4"/>
    </row>
    <row r="298" spans="1:6" ht="12.75" customHeight="1" x14ac:dyDescent="0.2">
      <c r="A298" s="11"/>
      <c r="B298" s="12"/>
      <c r="C298" s="13"/>
      <c r="D298" s="13"/>
      <c r="E298" s="14"/>
      <c r="F298" s="4"/>
    </row>
    <row r="299" spans="1:6" ht="12.75" customHeight="1" x14ac:dyDescent="0.2">
      <c r="A299" s="11"/>
      <c r="B299" s="12"/>
      <c r="C299" s="13"/>
      <c r="D299" s="13"/>
      <c r="E299" s="14"/>
      <c r="F299" s="4"/>
    </row>
    <row r="300" spans="1:6" ht="102" customHeight="1" x14ac:dyDescent="0.2">
      <c r="A300" s="8"/>
      <c r="B300" s="8"/>
      <c r="C300" s="9"/>
      <c r="D300" s="9"/>
      <c r="E300" s="10"/>
      <c r="F300" s="4"/>
    </row>
    <row r="301" spans="1:6" ht="12.75" customHeight="1" x14ac:dyDescent="0.2">
      <c r="A301" s="11"/>
      <c r="B301" s="12"/>
      <c r="C301" s="13"/>
      <c r="D301" s="13"/>
      <c r="E301" s="14"/>
      <c r="F301" s="4"/>
    </row>
    <row r="302" spans="1:6" ht="23.25" customHeight="1" x14ac:dyDescent="0.2">
      <c r="A302" s="8"/>
      <c r="B302" s="8"/>
      <c r="C302" s="9"/>
      <c r="D302" s="9"/>
      <c r="E302" s="10"/>
      <c r="F302" s="4"/>
    </row>
    <row r="303" spans="1:6" ht="12.75" customHeight="1" x14ac:dyDescent="0.2">
      <c r="A303" s="11"/>
      <c r="B303" s="12"/>
      <c r="C303" s="13"/>
      <c r="D303" s="13"/>
      <c r="E303" s="14"/>
      <c r="F303" s="4"/>
    </row>
    <row r="304" spans="1:6" ht="12.75" customHeight="1" x14ac:dyDescent="0.2">
      <c r="A304" s="11"/>
      <c r="B304" s="12"/>
      <c r="C304" s="13"/>
      <c r="D304" s="13"/>
      <c r="E304" s="14"/>
      <c r="F304" s="4"/>
    </row>
    <row r="305" spans="1:6" ht="12.75" customHeight="1" x14ac:dyDescent="0.2">
      <c r="A305" s="11"/>
      <c r="B305" s="12"/>
      <c r="C305" s="13"/>
      <c r="D305" s="13"/>
      <c r="E305" s="14"/>
      <c r="F305" s="4"/>
    </row>
    <row r="306" spans="1:6" ht="12.75" customHeight="1" x14ac:dyDescent="0.2">
      <c r="A306" s="11"/>
      <c r="B306" s="12"/>
      <c r="C306" s="13"/>
      <c r="D306" s="13"/>
      <c r="E306" s="14"/>
      <c r="F306" s="4"/>
    </row>
    <row r="307" spans="1:6" ht="12.75" customHeight="1" x14ac:dyDescent="0.2">
      <c r="A307" s="11"/>
      <c r="B307" s="12"/>
      <c r="C307" s="13"/>
      <c r="D307" s="13"/>
      <c r="E307" s="14"/>
      <c r="F307" s="4"/>
    </row>
    <row r="308" spans="1:6" ht="12.75" customHeight="1" x14ac:dyDescent="0.2">
      <c r="A308" s="11"/>
      <c r="B308" s="12"/>
      <c r="C308" s="13"/>
      <c r="D308" s="13"/>
      <c r="E308" s="14"/>
      <c r="F308" s="4"/>
    </row>
    <row r="309" spans="1:6" ht="12.75" customHeight="1" x14ac:dyDescent="0.2">
      <c r="A309" s="11"/>
      <c r="B309" s="12"/>
      <c r="C309" s="13"/>
      <c r="D309" s="13"/>
      <c r="E309" s="14"/>
      <c r="F309" s="4"/>
    </row>
    <row r="310" spans="1:6" ht="12.75" customHeight="1" x14ac:dyDescent="0.2">
      <c r="A310" s="11"/>
      <c r="B310" s="12"/>
      <c r="C310" s="13"/>
      <c r="D310" s="13"/>
      <c r="E310" s="14"/>
      <c r="F310" s="4"/>
    </row>
    <row r="311" spans="1:6" ht="12.75" customHeight="1" x14ac:dyDescent="0.2">
      <c r="A311" s="11"/>
      <c r="B311" s="12"/>
      <c r="C311" s="13"/>
      <c r="D311" s="13"/>
      <c r="E311" s="14"/>
      <c r="F311" s="4"/>
    </row>
    <row r="312" spans="1:6" ht="12.75" customHeight="1" x14ac:dyDescent="0.2">
      <c r="A312" s="11"/>
      <c r="B312" s="12"/>
      <c r="C312" s="13"/>
      <c r="D312" s="13"/>
      <c r="E312" s="14"/>
      <c r="F312" s="4"/>
    </row>
    <row r="313" spans="1:6" ht="12.75" customHeight="1" x14ac:dyDescent="0.2">
      <c r="A313" s="11"/>
      <c r="B313" s="12"/>
      <c r="C313" s="13"/>
      <c r="D313" s="13"/>
      <c r="E313" s="14"/>
      <c r="F313" s="4"/>
    </row>
    <row r="314" spans="1:6" ht="12.75" customHeight="1" x14ac:dyDescent="0.2">
      <c r="A314" s="11"/>
      <c r="B314" s="12"/>
      <c r="C314" s="13"/>
      <c r="D314" s="13"/>
      <c r="E314" s="14"/>
      <c r="F314" s="4"/>
    </row>
    <row r="315" spans="1:6" ht="12.75" customHeight="1" x14ac:dyDescent="0.2">
      <c r="A315" s="11"/>
      <c r="B315" s="12"/>
      <c r="C315" s="13"/>
      <c r="D315" s="13"/>
      <c r="E315" s="14"/>
      <c r="F315" s="4"/>
    </row>
    <row r="316" spans="1:6" ht="12.75" customHeight="1" x14ac:dyDescent="0.2">
      <c r="A316" s="11"/>
      <c r="B316" s="12"/>
      <c r="C316" s="13"/>
      <c r="D316" s="13"/>
      <c r="E316" s="14"/>
      <c r="F316" s="4"/>
    </row>
    <row r="317" spans="1:6" ht="12.75" customHeight="1" x14ac:dyDescent="0.2">
      <c r="A317" s="11"/>
      <c r="B317" s="12"/>
      <c r="C317" s="13"/>
      <c r="D317" s="13"/>
      <c r="E317" s="14"/>
      <c r="F317" s="4"/>
    </row>
    <row r="318" spans="1:6" ht="12.75" customHeight="1" x14ac:dyDescent="0.2">
      <c r="A318" s="11"/>
      <c r="B318" s="12"/>
      <c r="C318" s="13"/>
      <c r="D318" s="13"/>
      <c r="E318" s="14"/>
      <c r="F318" s="4"/>
    </row>
    <row r="319" spans="1:6" ht="12.75" customHeight="1" x14ac:dyDescent="0.2">
      <c r="A319" s="11"/>
      <c r="B319" s="12"/>
      <c r="C319" s="13"/>
      <c r="D319" s="13"/>
      <c r="E319" s="14"/>
      <c r="F319" s="4"/>
    </row>
    <row r="320" spans="1:6" ht="12.75" customHeight="1" x14ac:dyDescent="0.2">
      <c r="A320" s="11"/>
      <c r="B320" s="12"/>
      <c r="C320" s="13"/>
      <c r="D320" s="13"/>
      <c r="E320" s="14"/>
      <c r="F320" s="4"/>
    </row>
    <row r="321" spans="1:6" ht="12.75" customHeight="1" x14ac:dyDescent="0.2">
      <c r="A321" s="11"/>
      <c r="B321" s="12"/>
      <c r="C321" s="13"/>
      <c r="D321" s="13"/>
      <c r="E321" s="14"/>
      <c r="F321" s="4"/>
    </row>
    <row r="322" spans="1:6" ht="12.75" customHeight="1" x14ac:dyDescent="0.2">
      <c r="A322" s="11"/>
      <c r="B322" s="12"/>
      <c r="C322" s="13"/>
      <c r="D322" s="13"/>
      <c r="E322" s="14"/>
      <c r="F322" s="4"/>
    </row>
    <row r="323" spans="1:6" ht="12.75" customHeight="1" x14ac:dyDescent="0.2">
      <c r="A323" s="11"/>
      <c r="B323" s="12"/>
      <c r="C323" s="13"/>
      <c r="D323" s="13"/>
      <c r="E323" s="14"/>
      <c r="F323" s="4"/>
    </row>
    <row r="324" spans="1:6" ht="12.75" customHeight="1" x14ac:dyDescent="0.2">
      <c r="A324" s="11"/>
      <c r="B324" s="12"/>
      <c r="C324" s="13"/>
      <c r="D324" s="13"/>
      <c r="E324" s="14"/>
      <c r="F324" s="4"/>
    </row>
    <row r="325" spans="1:6" ht="12.75" customHeight="1" x14ac:dyDescent="0.2">
      <c r="A325" s="11"/>
      <c r="B325" s="12"/>
      <c r="C325" s="13"/>
      <c r="D325" s="13"/>
      <c r="E325" s="14"/>
      <c r="F325" s="4"/>
    </row>
    <row r="326" spans="1:6" ht="12.75" customHeight="1" x14ac:dyDescent="0.2">
      <c r="A326" s="11"/>
      <c r="B326" s="12"/>
      <c r="C326" s="13"/>
      <c r="D326" s="13"/>
      <c r="E326" s="14"/>
      <c r="F326" s="4"/>
    </row>
    <row r="327" spans="1:6" ht="12.75" customHeight="1" x14ac:dyDescent="0.2">
      <c r="A327" s="11"/>
      <c r="B327" s="12"/>
      <c r="C327" s="13"/>
      <c r="D327" s="13"/>
      <c r="E327" s="14"/>
      <c r="F327" s="4"/>
    </row>
    <row r="328" spans="1:6" ht="12.75" customHeight="1" x14ac:dyDescent="0.2">
      <c r="A328" s="11"/>
      <c r="B328" s="12"/>
      <c r="C328" s="13"/>
      <c r="D328" s="13"/>
      <c r="E328" s="14"/>
      <c r="F328" s="4"/>
    </row>
    <row r="329" spans="1:6" ht="12.75" customHeight="1" x14ac:dyDescent="0.2">
      <c r="A329" s="11"/>
      <c r="B329" s="12"/>
      <c r="C329" s="13"/>
      <c r="D329" s="13"/>
      <c r="E329" s="14"/>
      <c r="F329" s="4"/>
    </row>
    <row r="330" spans="1:6" ht="12.75" customHeight="1" x14ac:dyDescent="0.2">
      <c r="A330" s="11"/>
      <c r="B330" s="12"/>
      <c r="C330" s="13"/>
      <c r="D330" s="13"/>
      <c r="E330" s="14"/>
      <c r="F330" s="4"/>
    </row>
    <row r="331" spans="1:6" ht="12.75" customHeight="1" x14ac:dyDescent="0.2">
      <c r="A331" s="11"/>
      <c r="B331" s="12"/>
      <c r="C331" s="13"/>
      <c r="D331" s="13"/>
      <c r="E331" s="14"/>
      <c r="F331" s="4"/>
    </row>
    <row r="332" spans="1:6" ht="12.75" customHeight="1" x14ac:dyDescent="0.2">
      <c r="A332" s="11"/>
      <c r="B332" s="12"/>
      <c r="C332" s="13"/>
      <c r="D332" s="13"/>
      <c r="E332" s="14"/>
      <c r="F332" s="4"/>
    </row>
    <row r="333" spans="1:6" ht="12.75" customHeight="1" x14ac:dyDescent="0.2">
      <c r="A333" s="11"/>
      <c r="B333" s="12"/>
      <c r="C333" s="13"/>
      <c r="D333" s="13"/>
      <c r="E333" s="14"/>
      <c r="F333" s="4"/>
    </row>
    <row r="334" spans="1:6" ht="12.75" customHeight="1" x14ac:dyDescent="0.2">
      <c r="A334" s="11"/>
      <c r="B334" s="12"/>
      <c r="C334" s="13"/>
      <c r="D334" s="13"/>
      <c r="E334" s="14"/>
      <c r="F334" s="4"/>
    </row>
    <row r="335" spans="1:6" ht="12.75" customHeight="1" x14ac:dyDescent="0.2">
      <c r="A335" s="11"/>
      <c r="B335" s="12"/>
      <c r="C335" s="13"/>
      <c r="D335" s="13"/>
      <c r="E335" s="14"/>
      <c r="F335" s="4"/>
    </row>
    <row r="336" spans="1:6" ht="12.75" customHeight="1" x14ac:dyDescent="0.2">
      <c r="A336" s="11"/>
      <c r="B336" s="12"/>
      <c r="C336" s="13"/>
      <c r="D336" s="13"/>
      <c r="E336" s="14"/>
      <c r="F336" s="4"/>
    </row>
    <row r="337" spans="1:6" ht="12.75" customHeight="1" x14ac:dyDescent="0.2">
      <c r="A337" s="11"/>
      <c r="B337" s="12"/>
      <c r="C337" s="13"/>
      <c r="D337" s="13"/>
      <c r="E337" s="14"/>
      <c r="F337" s="4"/>
    </row>
    <row r="338" spans="1:6" ht="12.75" customHeight="1" x14ac:dyDescent="0.2">
      <c r="A338" s="11"/>
      <c r="B338" s="12"/>
      <c r="C338" s="13"/>
      <c r="D338" s="13"/>
      <c r="E338" s="14"/>
      <c r="F338" s="4"/>
    </row>
    <row r="339" spans="1:6" ht="12.75" customHeight="1" x14ac:dyDescent="0.2">
      <c r="A339" s="11"/>
      <c r="B339" s="12"/>
      <c r="C339" s="13"/>
      <c r="D339" s="13"/>
      <c r="E339" s="14"/>
      <c r="F339" s="4"/>
    </row>
    <row r="340" spans="1:6" ht="12.75" customHeight="1" x14ac:dyDescent="0.2">
      <c r="A340" s="11"/>
      <c r="B340" s="12"/>
      <c r="C340" s="13"/>
      <c r="D340" s="13"/>
      <c r="E340" s="14"/>
      <c r="F340" s="4"/>
    </row>
    <row r="341" spans="1:6" ht="12.75" customHeight="1" x14ac:dyDescent="0.2">
      <c r="A341" s="11"/>
      <c r="B341" s="12"/>
      <c r="C341" s="13"/>
      <c r="D341" s="13"/>
      <c r="E341" s="14"/>
      <c r="F341" s="4"/>
    </row>
    <row r="342" spans="1:6" ht="12.75" customHeight="1" x14ac:dyDescent="0.2">
      <c r="A342" s="11"/>
      <c r="B342" s="12"/>
      <c r="C342" s="13"/>
      <c r="D342" s="13"/>
      <c r="E342" s="14"/>
      <c r="F342" s="4"/>
    </row>
    <row r="343" spans="1:6" ht="12.75" customHeight="1" x14ac:dyDescent="0.2">
      <c r="A343" s="11"/>
      <c r="B343" s="12"/>
      <c r="C343" s="13"/>
      <c r="D343" s="13"/>
      <c r="E343" s="14"/>
      <c r="F343" s="4"/>
    </row>
    <row r="344" spans="1:6" ht="12.75" customHeight="1" x14ac:dyDescent="0.2">
      <c r="A344" s="11"/>
      <c r="B344" s="12"/>
      <c r="C344" s="13"/>
      <c r="D344" s="13"/>
      <c r="E344" s="14"/>
      <c r="F344" s="4"/>
    </row>
    <row r="345" spans="1:6" ht="12.75" customHeight="1" x14ac:dyDescent="0.2">
      <c r="A345" s="11"/>
      <c r="B345" s="12"/>
      <c r="C345" s="13"/>
      <c r="D345" s="13"/>
      <c r="E345" s="14"/>
      <c r="F345" s="4"/>
    </row>
    <row r="346" spans="1:6" ht="12.75" customHeight="1" x14ac:dyDescent="0.2">
      <c r="A346" s="11"/>
      <c r="B346" s="12"/>
      <c r="C346" s="13"/>
      <c r="D346" s="13"/>
      <c r="E346" s="14"/>
      <c r="F346" s="4"/>
    </row>
    <row r="347" spans="1:6" ht="12.75" customHeight="1" x14ac:dyDescent="0.2">
      <c r="A347" s="11"/>
      <c r="B347" s="12"/>
      <c r="C347" s="13"/>
      <c r="D347" s="13"/>
      <c r="E347" s="14"/>
      <c r="F347" s="4"/>
    </row>
    <row r="348" spans="1:6" ht="12.75" customHeight="1" x14ac:dyDescent="0.2">
      <c r="A348" s="11"/>
      <c r="B348" s="12"/>
      <c r="C348" s="13"/>
      <c r="D348" s="13"/>
      <c r="E348" s="14"/>
      <c r="F348" s="4"/>
    </row>
    <row r="349" spans="1:6" ht="12.75" customHeight="1" x14ac:dyDescent="0.2">
      <c r="A349" s="11"/>
      <c r="B349" s="12"/>
      <c r="C349" s="13"/>
      <c r="D349" s="13"/>
      <c r="E349" s="14"/>
      <c r="F349" s="4"/>
    </row>
    <row r="350" spans="1:6" ht="12.75" customHeight="1" x14ac:dyDescent="0.2">
      <c r="A350" s="8"/>
      <c r="B350" s="8"/>
      <c r="C350" s="9"/>
      <c r="D350" s="9"/>
      <c r="E350" s="10"/>
      <c r="F350" s="4"/>
    </row>
    <row r="351" spans="1:6" ht="12.75" customHeight="1" x14ac:dyDescent="0.2">
      <c r="A351" s="11"/>
      <c r="B351" s="12"/>
      <c r="C351" s="13"/>
      <c r="D351" s="13"/>
      <c r="E351" s="14"/>
      <c r="F351" s="4"/>
    </row>
    <row r="352" spans="1:6" ht="12.75" customHeight="1" x14ac:dyDescent="0.2">
      <c r="A352" s="11"/>
      <c r="B352" s="12"/>
      <c r="C352" s="13"/>
      <c r="D352" s="13"/>
      <c r="E352" s="14"/>
      <c r="F352" s="4"/>
    </row>
    <row r="353" spans="1:6" ht="12.75" customHeight="1" x14ac:dyDescent="0.2">
      <c r="A353" s="11"/>
      <c r="B353" s="12"/>
      <c r="C353" s="13"/>
      <c r="D353" s="13"/>
      <c r="E353" s="14"/>
      <c r="F353" s="4"/>
    </row>
    <row r="354" spans="1:6" ht="12.75" customHeight="1" x14ac:dyDescent="0.2">
      <c r="A354" s="11"/>
      <c r="B354" s="12"/>
      <c r="C354" s="13"/>
      <c r="D354" s="13"/>
      <c r="E354" s="14"/>
      <c r="F354" s="4"/>
    </row>
    <row r="355" spans="1:6" ht="23.25" customHeight="1" x14ac:dyDescent="0.2">
      <c r="A355" s="8"/>
      <c r="B355" s="8"/>
      <c r="C355" s="9"/>
      <c r="D355" s="9"/>
      <c r="E355" s="10"/>
      <c r="F355" s="4"/>
    </row>
    <row r="356" spans="1:6" ht="12.75" customHeight="1" x14ac:dyDescent="0.2">
      <c r="A356" s="11"/>
      <c r="B356" s="12"/>
      <c r="C356" s="13"/>
      <c r="D356" s="13"/>
      <c r="E356" s="14"/>
      <c r="F356" s="4"/>
    </row>
    <row r="357" spans="1:6" ht="23.25" customHeight="1" x14ac:dyDescent="0.2">
      <c r="A357" s="8"/>
      <c r="B357" s="8"/>
      <c r="C357" s="9"/>
      <c r="D357" s="9"/>
      <c r="E357" s="10"/>
      <c r="F357" s="4"/>
    </row>
    <row r="358" spans="1:6" ht="12.75" customHeight="1" x14ac:dyDescent="0.2">
      <c r="A358" s="11"/>
      <c r="B358" s="12"/>
      <c r="C358" s="13"/>
      <c r="D358" s="13"/>
      <c r="E358" s="14"/>
      <c r="F358" s="4"/>
    </row>
    <row r="359" spans="1:6" ht="23.25" customHeight="1" x14ac:dyDescent="0.2">
      <c r="A359" s="8"/>
      <c r="B359" s="8"/>
      <c r="C359" s="9"/>
      <c r="D359" s="9"/>
      <c r="E359" s="10"/>
      <c r="F359" s="4"/>
    </row>
    <row r="360" spans="1:6" ht="12.75" customHeight="1" x14ac:dyDescent="0.2">
      <c r="A360" s="11"/>
      <c r="B360" s="12"/>
      <c r="C360" s="13"/>
      <c r="D360" s="13"/>
      <c r="E360" s="14"/>
      <c r="F360" s="4"/>
    </row>
    <row r="361" spans="1:6" ht="23.25" customHeight="1" x14ac:dyDescent="0.2">
      <c r="A361" s="8"/>
      <c r="B361" s="8"/>
      <c r="C361" s="9"/>
      <c r="D361" s="9"/>
      <c r="E361" s="10"/>
      <c r="F361" s="4"/>
    </row>
    <row r="362" spans="1:6" ht="12.75" customHeight="1" x14ac:dyDescent="0.2">
      <c r="A362" s="11"/>
      <c r="B362" s="12"/>
      <c r="C362" s="13"/>
      <c r="D362" s="13"/>
      <c r="E362" s="14"/>
      <c r="F362" s="4"/>
    </row>
    <row r="363" spans="1:6" ht="23.25" customHeight="1" x14ac:dyDescent="0.2">
      <c r="A363" s="8"/>
      <c r="B363" s="8"/>
      <c r="C363" s="9"/>
      <c r="D363" s="9"/>
      <c r="E363" s="10"/>
      <c r="F363" s="4"/>
    </row>
    <row r="364" spans="1:6" ht="12.75" customHeight="1" x14ac:dyDescent="0.2">
      <c r="A364" s="11"/>
      <c r="B364" s="12"/>
      <c r="C364" s="13"/>
      <c r="D364" s="13"/>
      <c r="E364" s="14"/>
      <c r="F364" s="4"/>
    </row>
    <row r="365" spans="1:6" ht="23.25" customHeight="1" x14ac:dyDescent="0.2">
      <c r="A365" s="8"/>
      <c r="B365" s="8"/>
      <c r="C365" s="9"/>
      <c r="D365" s="9"/>
      <c r="E365" s="10"/>
      <c r="F365" s="4"/>
    </row>
    <row r="366" spans="1:6" ht="12.75" customHeight="1" x14ac:dyDescent="0.2">
      <c r="A366" s="11"/>
      <c r="B366" s="12"/>
      <c r="C366" s="13"/>
      <c r="D366" s="13"/>
      <c r="E366" s="14"/>
      <c r="F366" s="4"/>
    </row>
    <row r="367" spans="1:6" ht="23.25" customHeight="1" x14ac:dyDescent="0.2">
      <c r="A367" s="8"/>
      <c r="B367" s="8"/>
      <c r="C367" s="9"/>
      <c r="D367" s="9"/>
      <c r="E367" s="10"/>
      <c r="F367" s="4"/>
    </row>
    <row r="368" spans="1:6" ht="12.75" customHeight="1" x14ac:dyDescent="0.2">
      <c r="A368" s="11"/>
      <c r="B368" s="12"/>
      <c r="C368" s="13"/>
      <c r="D368" s="13"/>
      <c r="E368" s="14"/>
      <c r="F368" s="4"/>
    </row>
    <row r="369" spans="1:6" ht="23.25" customHeight="1" x14ac:dyDescent="0.2">
      <c r="A369" s="8"/>
      <c r="B369" s="8"/>
      <c r="C369" s="9"/>
      <c r="D369" s="9"/>
      <c r="E369" s="10"/>
      <c r="F369" s="4"/>
    </row>
    <row r="370" spans="1:6" ht="12.75" customHeight="1" x14ac:dyDescent="0.2">
      <c r="A370" s="11"/>
      <c r="B370" s="12"/>
      <c r="C370" s="13"/>
      <c r="D370" s="13"/>
      <c r="E370" s="14"/>
      <c r="F370" s="4"/>
    </row>
    <row r="371" spans="1:6" ht="23.25" customHeight="1" x14ac:dyDescent="0.2">
      <c r="A371" s="8"/>
      <c r="B371" s="8"/>
      <c r="C371" s="9"/>
      <c r="D371" s="9"/>
      <c r="E371" s="10"/>
      <c r="F371" s="4"/>
    </row>
    <row r="372" spans="1:6" ht="12.75" customHeight="1" x14ac:dyDescent="0.2">
      <c r="A372" s="11"/>
      <c r="B372" s="12"/>
      <c r="C372" s="13"/>
      <c r="D372" s="13"/>
      <c r="E372" s="14"/>
      <c r="F372" s="4"/>
    </row>
    <row r="373" spans="1:6" ht="23.25" customHeight="1" x14ac:dyDescent="0.2">
      <c r="A373" s="8"/>
      <c r="B373" s="8"/>
      <c r="C373" s="9"/>
      <c r="D373" s="9"/>
      <c r="E373" s="10"/>
      <c r="F373" s="4"/>
    </row>
    <row r="374" spans="1:6" ht="12.75" customHeight="1" x14ac:dyDescent="0.2">
      <c r="A374" s="11"/>
      <c r="B374" s="12"/>
      <c r="C374" s="13"/>
      <c r="D374" s="13"/>
      <c r="E374" s="14"/>
      <c r="F374" s="4"/>
    </row>
    <row r="375" spans="1:6" ht="23.25" customHeight="1" x14ac:dyDescent="0.2">
      <c r="A375" s="8"/>
      <c r="B375" s="8"/>
      <c r="C375" s="9"/>
      <c r="D375" s="9"/>
      <c r="E375" s="10"/>
      <c r="F375" s="4"/>
    </row>
    <row r="376" spans="1:6" ht="12.75" customHeight="1" x14ac:dyDescent="0.2">
      <c r="A376" s="11"/>
      <c r="B376" s="12"/>
      <c r="C376" s="13"/>
      <c r="D376" s="13"/>
      <c r="E376" s="14"/>
      <c r="F376" s="4"/>
    </row>
    <row r="377" spans="1:6" ht="23.25" customHeight="1" x14ac:dyDescent="0.2">
      <c r="A377" s="8"/>
      <c r="B377" s="8"/>
      <c r="C377" s="9"/>
      <c r="D377" s="9"/>
      <c r="E377" s="10"/>
      <c r="F377" s="4"/>
    </row>
    <row r="378" spans="1:6" ht="12.75" customHeight="1" x14ac:dyDescent="0.2">
      <c r="A378" s="11"/>
      <c r="B378" s="12"/>
      <c r="C378" s="13"/>
      <c r="D378" s="13"/>
      <c r="E378" s="14"/>
      <c r="F378" s="4"/>
    </row>
    <row r="379" spans="1:6" ht="23.25" customHeight="1" x14ac:dyDescent="0.2">
      <c r="A379" s="8"/>
      <c r="B379" s="8"/>
      <c r="C379" s="9"/>
      <c r="D379" s="9"/>
      <c r="E379" s="10"/>
      <c r="F379" s="4"/>
    </row>
    <row r="380" spans="1:6" ht="12.75" customHeight="1" x14ac:dyDescent="0.2">
      <c r="A380" s="11"/>
      <c r="B380" s="12"/>
      <c r="C380" s="13"/>
      <c r="D380" s="13"/>
      <c r="E380" s="14"/>
      <c r="F380" s="4"/>
    </row>
    <row r="381" spans="1:6" ht="23.25" customHeight="1" x14ac:dyDescent="0.2">
      <c r="A381" s="8"/>
      <c r="B381" s="8"/>
      <c r="C381" s="9"/>
      <c r="D381" s="9"/>
      <c r="E381" s="10"/>
      <c r="F381" s="4"/>
    </row>
    <row r="382" spans="1:6" ht="12.75" customHeight="1" x14ac:dyDescent="0.2">
      <c r="A382" s="11"/>
      <c r="B382" s="12"/>
      <c r="C382" s="13"/>
      <c r="D382" s="13"/>
      <c r="E382" s="14"/>
      <c r="F382" s="4"/>
    </row>
    <row r="383" spans="1:6" ht="23.25" customHeight="1" x14ac:dyDescent="0.2">
      <c r="A383" s="8"/>
      <c r="B383" s="8"/>
      <c r="C383" s="9"/>
      <c r="D383" s="9"/>
      <c r="E383" s="10"/>
      <c r="F383" s="4"/>
    </row>
    <row r="384" spans="1:6" ht="12.75" customHeight="1" x14ac:dyDescent="0.2">
      <c r="A384" s="11"/>
      <c r="B384" s="12"/>
      <c r="C384" s="13"/>
      <c r="D384" s="13"/>
      <c r="E384" s="14"/>
      <c r="F384" s="4"/>
    </row>
    <row r="385" spans="1:6" ht="23.25" customHeight="1" x14ac:dyDescent="0.2">
      <c r="A385" s="8"/>
      <c r="B385" s="8"/>
      <c r="C385" s="9"/>
      <c r="D385" s="9"/>
      <c r="E385" s="10"/>
      <c r="F385" s="4"/>
    </row>
    <row r="386" spans="1:6" ht="12.75" customHeight="1" x14ac:dyDescent="0.2">
      <c r="A386" s="11"/>
      <c r="B386" s="12"/>
      <c r="C386" s="13"/>
      <c r="D386" s="13"/>
      <c r="E386" s="14"/>
      <c r="F386" s="4"/>
    </row>
    <row r="387" spans="1:6" ht="23.25" customHeight="1" x14ac:dyDescent="0.2">
      <c r="A387" s="8"/>
      <c r="B387" s="8"/>
      <c r="C387" s="9"/>
      <c r="D387" s="9"/>
      <c r="E387" s="10"/>
      <c r="F387" s="4"/>
    </row>
    <row r="388" spans="1:6" ht="12.75" customHeight="1" x14ac:dyDescent="0.2">
      <c r="A388" s="11"/>
      <c r="B388" s="12"/>
      <c r="C388" s="13"/>
      <c r="D388" s="13"/>
      <c r="E388" s="14"/>
      <c r="F388" s="4"/>
    </row>
    <row r="389" spans="1:6" ht="12.75" customHeight="1" x14ac:dyDescent="0.2">
      <c r="A389" s="11"/>
      <c r="B389" s="12"/>
      <c r="C389" s="13"/>
      <c r="D389" s="13"/>
      <c r="E389" s="14"/>
      <c r="F389" s="4"/>
    </row>
    <row r="390" spans="1:6" ht="12.75" customHeight="1" x14ac:dyDescent="0.2">
      <c r="A390" s="11"/>
      <c r="B390" s="12"/>
      <c r="C390" s="13"/>
      <c r="D390" s="13"/>
      <c r="E390" s="14"/>
      <c r="F390" s="4"/>
    </row>
    <row r="391" spans="1:6" ht="12.75" customHeight="1" x14ac:dyDescent="0.2">
      <c r="A391" s="7"/>
      <c r="B391" s="70"/>
      <c r="C391" s="70"/>
      <c r="D391" s="70"/>
      <c r="E391" s="70"/>
      <c r="F391" s="4"/>
    </row>
    <row r="392" spans="1:6" ht="23.25" customHeight="1" x14ac:dyDescent="0.2">
      <c r="A392" s="8"/>
      <c r="B392" s="8"/>
      <c r="C392" s="9"/>
      <c r="D392" s="9"/>
      <c r="E392" s="10"/>
      <c r="F392" s="4"/>
    </row>
    <row r="393" spans="1:6" ht="12.75" customHeight="1" x14ac:dyDescent="0.2">
      <c r="A393" s="11"/>
      <c r="B393" s="12"/>
      <c r="C393" s="13"/>
      <c r="D393" s="13"/>
      <c r="E393" s="5"/>
      <c r="F393" s="4"/>
    </row>
    <row r="394" spans="1:6" ht="12.75" customHeight="1" x14ac:dyDescent="0.2">
      <c r="A394" s="11"/>
      <c r="B394" s="12"/>
      <c r="C394" s="13"/>
      <c r="D394" s="13"/>
      <c r="E394" s="15"/>
      <c r="F394" s="4"/>
    </row>
    <row r="395" spans="1:6" ht="12.75" customHeight="1" x14ac:dyDescent="0.2">
      <c r="A395" s="11"/>
      <c r="B395" s="12"/>
      <c r="C395" s="13"/>
      <c r="D395" s="13"/>
      <c r="E395" s="14"/>
      <c r="F395" s="4"/>
    </row>
    <row r="396" spans="1:6" ht="12.75" customHeight="1" x14ac:dyDescent="0.2">
      <c r="A396" s="11"/>
      <c r="B396" s="12"/>
      <c r="C396" s="13"/>
      <c r="D396" s="13"/>
      <c r="E396" s="14"/>
      <c r="F396" s="4"/>
    </row>
    <row r="397" spans="1:6" ht="12.75" customHeight="1" x14ac:dyDescent="0.2">
      <c r="A397" s="11"/>
      <c r="B397" s="12"/>
      <c r="C397" s="13"/>
      <c r="D397" s="13"/>
      <c r="E397" s="14"/>
      <c r="F397" s="4"/>
    </row>
    <row r="398" spans="1:6" ht="12.75" customHeight="1" x14ac:dyDescent="0.2">
      <c r="A398" s="11"/>
      <c r="B398" s="12"/>
      <c r="C398" s="13"/>
      <c r="D398" s="13"/>
      <c r="E398" s="14"/>
      <c r="F398" s="4"/>
    </row>
    <row r="399" spans="1:6" ht="12.75" customHeight="1" x14ac:dyDescent="0.2">
      <c r="A399" s="11"/>
      <c r="B399" s="12"/>
      <c r="C399" s="13"/>
      <c r="D399" s="13"/>
      <c r="E399" s="14"/>
      <c r="F399" s="4"/>
    </row>
    <row r="400" spans="1:6" ht="12.75" customHeight="1" x14ac:dyDescent="0.2">
      <c r="A400" s="11"/>
      <c r="B400" s="12"/>
      <c r="C400" s="13"/>
      <c r="D400" s="13"/>
      <c r="E400" s="14"/>
      <c r="F400" s="4"/>
    </row>
    <row r="401" spans="1:6" ht="12.75" customHeight="1" x14ac:dyDescent="0.2">
      <c r="A401" s="11"/>
      <c r="B401" s="12"/>
      <c r="C401" s="13"/>
      <c r="D401" s="13"/>
      <c r="E401" s="14"/>
      <c r="F401" s="4"/>
    </row>
    <row r="402" spans="1:6" ht="12.75" customHeight="1" x14ac:dyDescent="0.2">
      <c r="A402" s="11"/>
      <c r="B402" s="12"/>
      <c r="C402" s="13"/>
      <c r="D402" s="13"/>
      <c r="E402" s="14"/>
      <c r="F402" s="4"/>
    </row>
    <row r="403" spans="1:6" ht="12.75" customHeight="1" x14ac:dyDescent="0.2">
      <c r="A403" s="11"/>
      <c r="B403" s="12"/>
      <c r="C403" s="13"/>
      <c r="D403" s="13"/>
      <c r="E403" s="14"/>
      <c r="F403" s="4"/>
    </row>
    <row r="404" spans="1:6" ht="12.75" customHeight="1" x14ac:dyDescent="0.2">
      <c r="A404" s="11"/>
      <c r="B404" s="12"/>
      <c r="C404" s="13"/>
      <c r="D404" s="13"/>
      <c r="E404" s="14"/>
      <c r="F404" s="4"/>
    </row>
    <row r="405" spans="1:6" ht="12.75" customHeight="1" x14ac:dyDescent="0.2">
      <c r="A405" s="11"/>
      <c r="B405" s="12"/>
      <c r="C405" s="13"/>
      <c r="D405" s="13"/>
      <c r="E405" s="14"/>
      <c r="F405" s="4"/>
    </row>
    <row r="406" spans="1:6" ht="12.75" customHeight="1" x14ac:dyDescent="0.2">
      <c r="A406" s="11"/>
      <c r="B406" s="12"/>
      <c r="C406" s="13"/>
      <c r="D406" s="13"/>
      <c r="E406" s="14"/>
      <c r="F406" s="4"/>
    </row>
    <row r="407" spans="1:6" ht="12.75" customHeight="1" x14ac:dyDescent="0.2">
      <c r="A407" s="11"/>
      <c r="B407" s="12"/>
      <c r="C407" s="13"/>
      <c r="D407" s="13"/>
      <c r="E407" s="14"/>
      <c r="F407" s="4"/>
    </row>
    <row r="408" spans="1:6" ht="12.75" customHeight="1" x14ac:dyDescent="0.2">
      <c r="A408" s="11"/>
      <c r="B408" s="12"/>
      <c r="C408" s="13"/>
      <c r="D408" s="13"/>
      <c r="E408" s="14"/>
      <c r="F408" s="4"/>
    </row>
    <row r="409" spans="1:6" ht="12.75" customHeight="1" x14ac:dyDescent="0.2">
      <c r="A409" s="11"/>
      <c r="B409" s="12"/>
      <c r="C409" s="13"/>
      <c r="D409" s="13"/>
      <c r="E409" s="14"/>
      <c r="F409" s="4"/>
    </row>
    <row r="410" spans="1:6" ht="12.75" customHeight="1" x14ac:dyDescent="0.2">
      <c r="A410" s="11"/>
      <c r="B410" s="12"/>
      <c r="C410" s="13"/>
      <c r="D410" s="13"/>
      <c r="E410" s="15"/>
      <c r="F410" s="4"/>
    </row>
    <row r="411" spans="1:6" ht="12.75" customHeight="1" x14ac:dyDescent="0.2">
      <c r="A411" s="11"/>
      <c r="B411" s="12"/>
      <c r="C411" s="13"/>
      <c r="D411" s="13"/>
      <c r="E411" s="14"/>
      <c r="F411" s="4"/>
    </row>
    <row r="412" spans="1:6" ht="12.75" customHeight="1" x14ac:dyDescent="0.2">
      <c r="A412" s="11"/>
      <c r="B412" s="12"/>
      <c r="C412" s="13"/>
      <c r="D412" s="13"/>
      <c r="E412" s="14"/>
      <c r="F412" s="4"/>
    </row>
    <row r="413" spans="1:6" ht="12.75" customHeight="1" x14ac:dyDescent="0.2">
      <c r="A413" s="11"/>
      <c r="B413" s="12"/>
      <c r="C413" s="13"/>
      <c r="D413" s="13"/>
      <c r="E413" s="15"/>
      <c r="F413" s="4"/>
    </row>
    <row r="414" spans="1:6" ht="12.75" customHeight="1" x14ac:dyDescent="0.2">
      <c r="A414" s="11"/>
      <c r="B414" s="12"/>
      <c r="C414" s="13"/>
      <c r="D414" s="13"/>
      <c r="E414" s="14"/>
      <c r="F414" s="4"/>
    </row>
    <row r="415" spans="1:6" ht="12.75" customHeight="1" x14ac:dyDescent="0.2">
      <c r="A415" s="11"/>
      <c r="B415" s="12"/>
      <c r="C415" s="13"/>
      <c r="D415" s="13"/>
      <c r="E415" s="14"/>
      <c r="F415" s="4"/>
    </row>
    <row r="416" spans="1:6" ht="12.75" customHeight="1" x14ac:dyDescent="0.2">
      <c r="A416" s="11"/>
      <c r="B416" s="12"/>
      <c r="C416" s="13"/>
      <c r="D416" s="13"/>
      <c r="E416" s="14"/>
      <c r="F416" s="4"/>
    </row>
    <row r="417" spans="1:6" ht="12.75" customHeight="1" x14ac:dyDescent="0.2">
      <c r="A417" s="11"/>
      <c r="B417" s="12"/>
      <c r="C417" s="13"/>
      <c r="D417" s="13"/>
      <c r="E417" s="14"/>
      <c r="F417" s="4"/>
    </row>
    <row r="418" spans="1:6" ht="12.75" customHeight="1" x14ac:dyDescent="0.2">
      <c r="A418" s="11"/>
      <c r="B418" s="12"/>
      <c r="C418" s="13"/>
      <c r="D418" s="13"/>
      <c r="E418" s="14"/>
      <c r="F418" s="4"/>
    </row>
    <row r="419" spans="1:6" ht="12.75" customHeight="1" x14ac:dyDescent="0.2">
      <c r="A419" s="11"/>
      <c r="B419" s="12"/>
      <c r="C419" s="13"/>
      <c r="D419" s="13"/>
      <c r="E419" s="14"/>
      <c r="F419" s="4"/>
    </row>
    <row r="420" spans="1:6" ht="12.75" customHeight="1" x14ac:dyDescent="0.2">
      <c r="A420" s="11"/>
      <c r="B420" s="12"/>
      <c r="C420" s="13"/>
      <c r="D420" s="13"/>
      <c r="E420" s="14"/>
      <c r="F420" s="4"/>
    </row>
    <row r="421" spans="1:6" ht="12.75" customHeight="1" x14ac:dyDescent="0.2">
      <c r="A421" s="11"/>
      <c r="B421" s="12"/>
      <c r="C421" s="13"/>
      <c r="D421" s="13"/>
      <c r="E421" s="14"/>
      <c r="F421" s="4"/>
    </row>
    <row r="422" spans="1:6" ht="12.75" customHeight="1" x14ac:dyDescent="0.2">
      <c r="A422" s="11"/>
      <c r="B422" s="12"/>
      <c r="C422" s="13"/>
      <c r="D422" s="13"/>
      <c r="E422" s="14"/>
      <c r="F422" s="4"/>
    </row>
    <row r="423" spans="1:6" ht="12.75" customHeight="1" x14ac:dyDescent="0.2">
      <c r="A423" s="11"/>
      <c r="B423" s="12"/>
      <c r="C423" s="13"/>
      <c r="D423" s="13"/>
      <c r="E423" s="14"/>
      <c r="F423" s="4"/>
    </row>
    <row r="424" spans="1:6" ht="12.75" customHeight="1" x14ac:dyDescent="0.2">
      <c r="A424" s="11"/>
      <c r="B424" s="12"/>
      <c r="C424" s="13"/>
      <c r="D424" s="13"/>
      <c r="E424" s="14"/>
      <c r="F424" s="4"/>
    </row>
    <row r="425" spans="1:6" ht="12.75" customHeight="1" x14ac:dyDescent="0.2">
      <c r="A425" s="11"/>
      <c r="B425" s="12"/>
      <c r="C425" s="13"/>
      <c r="D425" s="13"/>
      <c r="E425" s="14"/>
      <c r="F425" s="4"/>
    </row>
    <row r="426" spans="1:6" ht="12.75" customHeight="1" x14ac:dyDescent="0.2">
      <c r="A426" s="11"/>
      <c r="B426" s="12"/>
      <c r="C426" s="13"/>
      <c r="D426" s="13"/>
      <c r="E426" s="14"/>
      <c r="F426" s="4"/>
    </row>
    <row r="427" spans="1:6" ht="12.75" customHeight="1" x14ac:dyDescent="0.2">
      <c r="A427" s="11"/>
      <c r="B427" s="12"/>
      <c r="C427" s="13"/>
      <c r="D427" s="13"/>
      <c r="E427" s="14"/>
      <c r="F427" s="4"/>
    </row>
    <row r="428" spans="1:6" ht="12.75" customHeight="1" x14ac:dyDescent="0.2">
      <c r="A428" s="8"/>
      <c r="B428" s="8"/>
      <c r="C428" s="9"/>
      <c r="D428" s="9"/>
      <c r="E428" s="10"/>
      <c r="F428" s="4"/>
    </row>
    <row r="429" spans="1:6" ht="12.75" customHeight="1" x14ac:dyDescent="0.2">
      <c r="A429" s="11"/>
      <c r="B429" s="12"/>
      <c r="C429" s="13"/>
      <c r="D429" s="13"/>
      <c r="E429" s="14"/>
      <c r="F429" s="4"/>
    </row>
    <row r="430" spans="1:6" ht="23.25" customHeight="1" x14ac:dyDescent="0.2">
      <c r="A430" s="8"/>
      <c r="B430" s="8"/>
      <c r="C430" s="9"/>
      <c r="D430" s="9"/>
      <c r="E430" s="10"/>
      <c r="F430" s="4"/>
    </row>
    <row r="431" spans="1:6" ht="12.75" customHeight="1" x14ac:dyDescent="0.2">
      <c r="A431" s="11"/>
      <c r="B431" s="12"/>
      <c r="C431" s="13"/>
      <c r="D431" s="13"/>
      <c r="E431" s="14"/>
      <c r="F431" s="4"/>
    </row>
    <row r="432" spans="1:6" s="1" customFormat="1" ht="15.75" customHeight="1" x14ac:dyDescent="0.2">
      <c r="A432" s="16"/>
      <c r="B432" s="16"/>
      <c r="C432" s="17"/>
      <c r="D432" s="17"/>
      <c r="E432" s="14"/>
      <c r="F432" s="18"/>
    </row>
    <row r="433" spans="1:6" ht="15.75" customHeight="1" x14ac:dyDescent="0.2">
      <c r="A433" s="16"/>
      <c r="B433" s="16"/>
      <c r="C433" s="17"/>
      <c r="D433" s="17"/>
      <c r="E433" s="14"/>
      <c r="F433" s="4"/>
    </row>
    <row r="434" spans="1:6" ht="15.75" customHeight="1" x14ac:dyDescent="0.2">
      <c r="A434" s="16"/>
      <c r="B434" s="16"/>
      <c r="C434" s="17"/>
      <c r="D434" s="17"/>
      <c r="E434" s="14"/>
      <c r="F434" s="4"/>
    </row>
    <row r="436" spans="1:6" s="2" customFormat="1" ht="15.75" customHeight="1" x14ac:dyDescent="0.2">
      <c r="B436" s="79"/>
      <c r="C436" s="79"/>
      <c r="D436" s="79"/>
      <c r="E436" s="79"/>
    </row>
  </sheetData>
  <mergeCells count="219">
    <mergeCell ref="A214:B214"/>
    <mergeCell ref="C214:D214"/>
    <mergeCell ref="E214:F214"/>
    <mergeCell ref="G214:H214"/>
    <mergeCell ref="B20:C20"/>
    <mergeCell ref="B63:C63"/>
    <mergeCell ref="B70:C70"/>
    <mergeCell ref="B94:C94"/>
    <mergeCell ref="B95:C95"/>
    <mergeCell ref="B89:C89"/>
    <mergeCell ref="B85:C85"/>
    <mergeCell ref="B124:C124"/>
    <mergeCell ref="B106:C106"/>
    <mergeCell ref="B108:C108"/>
    <mergeCell ref="B119:C119"/>
    <mergeCell ref="B104:C104"/>
    <mergeCell ref="B107:C107"/>
    <mergeCell ref="B120:C120"/>
    <mergeCell ref="B112:C112"/>
    <mergeCell ref="B113:C113"/>
    <mergeCell ref="B21:C21"/>
    <mergeCell ref="B128:C128"/>
    <mergeCell ref="B129:C129"/>
    <mergeCell ref="B135:C135"/>
    <mergeCell ref="B144:C144"/>
    <mergeCell ref="B145:C145"/>
    <mergeCell ref="B133:C133"/>
    <mergeCell ref="B90:C90"/>
    <mergeCell ref="B92:C92"/>
    <mergeCell ref="B79:C79"/>
    <mergeCell ref="A15:H15"/>
    <mergeCell ref="A137:H137"/>
    <mergeCell ref="B391:E391"/>
    <mergeCell ref="B436:E436"/>
    <mergeCell ref="B202:C202"/>
    <mergeCell ref="B208:C208"/>
    <mergeCell ref="B209:C209"/>
    <mergeCell ref="B210:C210"/>
    <mergeCell ref="B193:C193"/>
    <mergeCell ref="B194:C194"/>
    <mergeCell ref="B220:E220"/>
    <mergeCell ref="A217:A218"/>
    <mergeCell ref="B217:B218"/>
    <mergeCell ref="C217:C218"/>
    <mergeCell ref="E1:H1"/>
    <mergeCell ref="E2:H2"/>
    <mergeCell ref="E3:H3"/>
    <mergeCell ref="D12:D13"/>
    <mergeCell ref="F12:F13"/>
    <mergeCell ref="G12:G13"/>
    <mergeCell ref="F5:G5"/>
    <mergeCell ref="A8:H8"/>
    <mergeCell ref="A12:A13"/>
    <mergeCell ref="H12:H13"/>
    <mergeCell ref="B197:C197"/>
    <mergeCell ref="B192:C192"/>
    <mergeCell ref="B186:C186"/>
    <mergeCell ref="B187:C187"/>
    <mergeCell ref="B190:C190"/>
    <mergeCell ref="B176:C176"/>
    <mergeCell ref="B198:C198"/>
    <mergeCell ref="B201:C201"/>
    <mergeCell ref="B195:C195"/>
    <mergeCell ref="B199:C199"/>
    <mergeCell ref="B200:C200"/>
    <mergeCell ref="B196:C196"/>
    <mergeCell ref="B182:C182"/>
    <mergeCell ref="B183:C183"/>
    <mergeCell ref="B184:C184"/>
    <mergeCell ref="B189:C189"/>
    <mergeCell ref="B131:C131"/>
    <mergeCell ref="B136:C136"/>
    <mergeCell ref="B162:C162"/>
    <mergeCell ref="B140:C140"/>
    <mergeCell ref="B142:C142"/>
    <mergeCell ref="B165:C165"/>
    <mergeCell ref="B126:C126"/>
    <mergeCell ref="B181:C181"/>
    <mergeCell ref="B146:C146"/>
    <mergeCell ref="B143:C143"/>
    <mergeCell ref="B139:C139"/>
    <mergeCell ref="B169:C169"/>
    <mergeCell ref="B114:C114"/>
    <mergeCell ref="B116:C116"/>
    <mergeCell ref="B118:C118"/>
    <mergeCell ref="B141:C141"/>
    <mergeCell ref="B121:C121"/>
    <mergeCell ref="B122:C122"/>
    <mergeCell ref="B130:C130"/>
    <mergeCell ref="B123:C123"/>
    <mergeCell ref="B132:C132"/>
    <mergeCell ref="B134:C134"/>
    <mergeCell ref="B105:C105"/>
    <mergeCell ref="B109:C109"/>
    <mergeCell ref="B110:C110"/>
    <mergeCell ref="B111:C111"/>
    <mergeCell ref="B99:C99"/>
    <mergeCell ref="B100:C100"/>
    <mergeCell ref="B93:C93"/>
    <mergeCell ref="B101:C101"/>
    <mergeCell ref="B102:C102"/>
    <mergeCell ref="B103:C103"/>
    <mergeCell ref="B96:C96"/>
    <mergeCell ref="B97:C97"/>
    <mergeCell ref="B98:C98"/>
    <mergeCell ref="B86:C86"/>
    <mergeCell ref="B87:C87"/>
    <mergeCell ref="B88:C88"/>
    <mergeCell ref="B61:C61"/>
    <mergeCell ref="B78:C78"/>
    <mergeCell ref="B80:C80"/>
    <mergeCell ref="B82:C82"/>
    <mergeCell ref="B76:C76"/>
    <mergeCell ref="B81:C81"/>
    <mergeCell ref="B67:C67"/>
    <mergeCell ref="B57:C57"/>
    <mergeCell ref="B65:C65"/>
    <mergeCell ref="B69:C69"/>
    <mergeCell ref="B71:C71"/>
    <mergeCell ref="B72:C72"/>
    <mergeCell ref="B77:C77"/>
    <mergeCell ref="B58:C58"/>
    <mergeCell ref="B60:C60"/>
    <mergeCell ref="B59:C59"/>
    <mergeCell ref="B66:C66"/>
    <mergeCell ref="B68:C68"/>
    <mergeCell ref="B75:C75"/>
    <mergeCell ref="B55:C55"/>
    <mergeCell ref="B56:C56"/>
    <mergeCell ref="B48:C48"/>
    <mergeCell ref="B49:C49"/>
    <mergeCell ref="B50:C50"/>
    <mergeCell ref="B51:C51"/>
    <mergeCell ref="B52:C52"/>
    <mergeCell ref="B53:C53"/>
    <mergeCell ref="B41:C41"/>
    <mergeCell ref="B42:C42"/>
    <mergeCell ref="B43:C43"/>
    <mergeCell ref="B44:C44"/>
    <mergeCell ref="B45:C45"/>
    <mergeCell ref="B54:C54"/>
    <mergeCell ref="B26:C26"/>
    <mergeCell ref="B27:C27"/>
    <mergeCell ref="B24:C24"/>
    <mergeCell ref="B25:C25"/>
    <mergeCell ref="B38:C38"/>
    <mergeCell ref="B29:C29"/>
    <mergeCell ref="B28:C28"/>
    <mergeCell ref="B30:C30"/>
    <mergeCell ref="B31:C31"/>
    <mergeCell ref="B34:C34"/>
    <mergeCell ref="B12:C13"/>
    <mergeCell ref="E12:E13"/>
    <mergeCell ref="B14:C14"/>
    <mergeCell ref="B16:C16"/>
    <mergeCell ref="B17:C17"/>
    <mergeCell ref="B37:C37"/>
    <mergeCell ref="B18:C18"/>
    <mergeCell ref="B19:C19"/>
    <mergeCell ref="B22:C22"/>
    <mergeCell ref="B23:C23"/>
    <mergeCell ref="B32:C32"/>
    <mergeCell ref="B91:C91"/>
    <mergeCell ref="B115:C115"/>
    <mergeCell ref="B117:C117"/>
    <mergeCell ref="B46:C46"/>
    <mergeCell ref="B47:C47"/>
    <mergeCell ref="B62:C62"/>
    <mergeCell ref="B64:C64"/>
    <mergeCell ref="B39:C39"/>
    <mergeCell ref="B35:C35"/>
    <mergeCell ref="B33:C33"/>
    <mergeCell ref="B180:C180"/>
    <mergeCell ref="B172:C172"/>
    <mergeCell ref="B173:C173"/>
    <mergeCell ref="B174:C174"/>
    <mergeCell ref="B175:C175"/>
    <mergeCell ref="B163:C163"/>
    <mergeCell ref="B171:C171"/>
    <mergeCell ref="B36:C36"/>
    <mergeCell ref="B40:C40"/>
    <mergeCell ref="B164:C164"/>
    <mergeCell ref="B170:C170"/>
    <mergeCell ref="B166:C166"/>
    <mergeCell ref="B138:C138"/>
    <mergeCell ref="B147:C147"/>
    <mergeCell ref="B167:C167"/>
    <mergeCell ref="B153:C153"/>
    <mergeCell ref="B154:C154"/>
    <mergeCell ref="B155:C155"/>
    <mergeCell ref="B156:C156"/>
    <mergeCell ref="B207:C207"/>
    <mergeCell ref="B160:C160"/>
    <mergeCell ref="B161:C161"/>
    <mergeCell ref="B73:C73"/>
    <mergeCell ref="B74:C74"/>
    <mergeCell ref="B168:C168"/>
    <mergeCell ref="B125:C125"/>
    <mergeCell ref="B127:C127"/>
    <mergeCell ref="B83:C83"/>
    <mergeCell ref="B84:C84"/>
    <mergeCell ref="B203:C203"/>
    <mergeCell ref="B204:C204"/>
    <mergeCell ref="B205:C205"/>
    <mergeCell ref="B206:C206"/>
    <mergeCell ref="B177:C177"/>
    <mergeCell ref="B188:C188"/>
    <mergeCell ref="B178:C178"/>
    <mergeCell ref="B179:C179"/>
    <mergeCell ref="B185:C185"/>
    <mergeCell ref="B191:C191"/>
    <mergeCell ref="B158:C158"/>
    <mergeCell ref="B159:C159"/>
    <mergeCell ref="B148:C148"/>
    <mergeCell ref="B157:C157"/>
    <mergeCell ref="B149:C149"/>
    <mergeCell ref="B150:C150"/>
    <mergeCell ref="B151:C151"/>
    <mergeCell ref="B152:C152"/>
  </mergeCells>
  <pageMargins left="0.39370078740157477" right="0.39370078740157477" top="0.39370078740157477" bottom="0.39370078740157477" header="0" footer="0"/>
  <pageSetup paperSize="9" scale="72" fitToHeight="0" pageOrder="overThenDown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Олег Наумчук</cp:lastModifiedBy>
  <cp:revision>1</cp:revision>
  <cp:lastPrinted>2026-08-12T08:36:52Z</cp:lastPrinted>
  <dcterms:created xsi:type="dcterms:W3CDTF">2025-05-20T12:39:04Z</dcterms:created>
  <dcterms:modified xsi:type="dcterms:W3CDTF">2026-08-20T12:58:33Z</dcterms:modified>
</cp:coreProperties>
</file>