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E708C97-CF4D-4BC5-85B8-535710FC4DB2}" xr6:coauthVersionLast="47" xr6:coauthVersionMax="47" xr10:uidLastSave="{00000000-0000-0000-0000-000000000000}"/>
  <bookViews>
    <workbookView xWindow="735" yWindow="735" windowWidth="21600" windowHeight="11385" tabRatio="769" xr2:uid="{59275319-068E-4B4E-BBFC-65A5331497AF}"/>
  </bookViews>
  <sheets>
    <sheet name="дод 1 заг показн" sheetId="115" r:id="rId1"/>
    <sheet name="дод 2" sheetId="126" r:id="rId2"/>
    <sheet name="дод 3 фін" sheetId="117" r:id="rId3"/>
    <sheet name="дод 6 гран ГРК" sheetId="125" r:id="rId4"/>
    <sheet name="дод 7 гран КПК" sheetId="122" r:id="rId5"/>
    <sheet name="дод 8 кредитув" sheetId="123" r:id="rId6"/>
  </sheets>
  <externalReferences>
    <externalReference r:id="rId7"/>
  </externalReferences>
  <definedNames>
    <definedName name="_xlnm.Print_Titles" localSheetId="0">'дод 1 заг показн'!$9:$10</definedName>
    <definedName name="_xlnm.Print_Titles" localSheetId="1">'дод 2'!$8:$9</definedName>
    <definedName name="_xlnm.Print_Titles" localSheetId="2">'дод 3 фін'!$8:$9</definedName>
    <definedName name="_xlnm.Print_Titles" localSheetId="3">'дод 6 гран ГРК'!$9:$10</definedName>
    <definedName name="_xlnm.Print_Titles" localSheetId="4">'дод 7 гран КПК'!$8:$9</definedName>
    <definedName name="_xlnm.Print_Area" localSheetId="0">'дод 1 заг показн'!$A$1:$G$37</definedName>
    <definedName name="_xlnm.Print_Area" localSheetId="1">'дод 2'!$A$1:$G$61</definedName>
    <definedName name="_xlnm.Print_Area" localSheetId="2">'дод 3 фін'!$A$1:$G$52</definedName>
    <definedName name="_xlnm.Print_Area" localSheetId="4">'дод 7 гран КПК'!$A$1:$G$55</definedName>
    <definedName name="_xlnm.Print_Area" localSheetId="5">'дод 8 кредитув'!$A$1:$G$21</definedName>
  </definedNames>
  <calcPr calcId="191029" fullCalcOnLoad="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15" l="1"/>
  <c r="D12" i="115"/>
  <c r="D21" i="115"/>
  <c r="E13" i="115"/>
  <c r="E22" i="115"/>
  <c r="F13" i="115"/>
  <c r="G13" i="115"/>
  <c r="D14" i="115"/>
  <c r="D23" i="115"/>
  <c r="E14" i="115"/>
  <c r="E23" i="115"/>
  <c r="F14" i="115"/>
  <c r="G14" i="115"/>
  <c r="G23" i="115"/>
  <c r="C14" i="115"/>
  <c r="C13" i="115"/>
  <c r="G14" i="125"/>
  <c r="G86" i="125"/>
  <c r="F14" i="125"/>
  <c r="F11" i="125"/>
  <c r="E14" i="125"/>
  <c r="E86" i="125"/>
  <c r="G13" i="125"/>
  <c r="G11" i="125"/>
  <c r="F13" i="125"/>
  <c r="E13" i="125"/>
  <c r="E11" i="125"/>
  <c r="E40" i="117"/>
  <c r="D86" i="125"/>
  <c r="G79" i="125"/>
  <c r="F75" i="125"/>
  <c r="E75" i="125"/>
  <c r="F71" i="125"/>
  <c r="G67" i="125"/>
  <c r="E67" i="125"/>
  <c r="F63" i="125"/>
  <c r="F59" i="125"/>
  <c r="G59" i="125"/>
  <c r="F55" i="125"/>
  <c r="E55" i="125"/>
  <c r="F51" i="125"/>
  <c r="G51" i="125"/>
  <c r="E51" i="125"/>
  <c r="G47" i="125"/>
  <c r="G43" i="125"/>
  <c r="E43" i="125"/>
  <c r="F43" i="125"/>
  <c r="F39" i="125"/>
  <c r="E39" i="125"/>
  <c r="G35" i="125"/>
  <c r="E35" i="125"/>
  <c r="F31" i="125"/>
  <c r="G31" i="125"/>
  <c r="F27" i="125"/>
  <c r="G27" i="125"/>
  <c r="F23" i="125"/>
  <c r="G19" i="125"/>
  <c r="F19" i="125"/>
  <c r="E19" i="125"/>
  <c r="F15" i="125"/>
  <c r="G15" i="125"/>
  <c r="F23" i="115"/>
  <c r="C22" i="115"/>
  <c r="G36" i="115"/>
  <c r="F36" i="115"/>
  <c r="E36" i="115"/>
  <c r="D36" i="115"/>
  <c r="C36" i="115"/>
  <c r="G19" i="123"/>
  <c r="F19" i="123"/>
  <c r="E19" i="123"/>
  <c r="D19" i="123"/>
  <c r="D17" i="123"/>
  <c r="C19" i="123"/>
  <c r="G18" i="123"/>
  <c r="F18" i="123"/>
  <c r="F17" i="123"/>
  <c r="E18" i="123"/>
  <c r="E17" i="123"/>
  <c r="D18" i="123"/>
  <c r="C18" i="123"/>
  <c r="C17" i="123"/>
  <c r="G17" i="123"/>
  <c r="C41" i="117"/>
  <c r="C39" i="117"/>
  <c r="C20" i="115"/>
  <c r="D19" i="115"/>
  <c r="D18" i="115"/>
  <c r="E19" i="115"/>
  <c r="F19" i="115"/>
  <c r="G19" i="115"/>
  <c r="C19" i="115"/>
  <c r="C18" i="115"/>
  <c r="G53" i="122"/>
  <c r="G27" i="115"/>
  <c r="G35" i="115"/>
  <c r="F53" i="122"/>
  <c r="F27" i="115"/>
  <c r="F35" i="115"/>
  <c r="G26" i="122"/>
  <c r="D26" i="122"/>
  <c r="C26" i="122"/>
  <c r="D20" i="115"/>
  <c r="F20" i="115"/>
  <c r="E20" i="115"/>
  <c r="E18" i="115"/>
  <c r="C53" i="122"/>
  <c r="C27" i="115"/>
  <c r="G42" i="122"/>
  <c r="E53" i="122"/>
  <c r="E27" i="115"/>
  <c r="E35" i="115"/>
  <c r="G30" i="115"/>
  <c r="G29" i="115"/>
  <c r="F30" i="115"/>
  <c r="F29" i="115"/>
  <c r="E30" i="115"/>
  <c r="E29" i="115"/>
  <c r="D53" i="122"/>
  <c r="D27" i="115"/>
  <c r="D35" i="115"/>
  <c r="D26" i="117"/>
  <c r="E26" i="117"/>
  <c r="D13" i="117"/>
  <c r="D38" i="117"/>
  <c r="D50" i="117"/>
  <c r="D17" i="115"/>
  <c r="D31" i="115"/>
  <c r="D30" i="115"/>
  <c r="D29" i="115"/>
  <c r="C31" i="115"/>
  <c r="C30" i="115"/>
  <c r="C29" i="115"/>
  <c r="D25" i="117"/>
  <c r="D23" i="117"/>
  <c r="D20" i="117"/>
  <c r="E20" i="117"/>
  <c r="F20" i="117"/>
  <c r="G20" i="117"/>
  <c r="D17" i="117"/>
  <c r="E17" i="117"/>
  <c r="F17" i="117"/>
  <c r="G17" i="117"/>
  <c r="D14" i="117"/>
  <c r="D12" i="117"/>
  <c r="D37" i="117"/>
  <c r="C25" i="117"/>
  <c r="C23" i="117"/>
  <c r="C20" i="117"/>
  <c r="C26" i="117"/>
  <c r="F52" i="122"/>
  <c r="E52" i="122"/>
  <c r="E26" i="115"/>
  <c r="E34" i="115"/>
  <c r="C10" i="122"/>
  <c r="D10" i="122"/>
  <c r="E10" i="122"/>
  <c r="F10" i="122"/>
  <c r="G10" i="122"/>
  <c r="C14" i="122"/>
  <c r="D14" i="122"/>
  <c r="E14" i="122"/>
  <c r="F14" i="122"/>
  <c r="G14" i="122"/>
  <c r="C18" i="122"/>
  <c r="D18" i="122"/>
  <c r="E18" i="122"/>
  <c r="F18" i="122"/>
  <c r="G18" i="122"/>
  <c r="C22" i="122"/>
  <c r="D22" i="122"/>
  <c r="E22" i="122"/>
  <c r="F22" i="122"/>
  <c r="G22" i="122"/>
  <c r="E26" i="122"/>
  <c r="F26" i="122"/>
  <c r="C30" i="122"/>
  <c r="D30" i="122"/>
  <c r="E30" i="122"/>
  <c r="F30" i="122"/>
  <c r="G30" i="122"/>
  <c r="C34" i="122"/>
  <c r="D34" i="122"/>
  <c r="E34" i="122"/>
  <c r="F34" i="122"/>
  <c r="G34" i="122"/>
  <c r="C38" i="122"/>
  <c r="D38" i="122"/>
  <c r="E38" i="122"/>
  <c r="F38" i="122"/>
  <c r="G38" i="122"/>
  <c r="C42" i="122"/>
  <c r="D42" i="122"/>
  <c r="E46" i="122"/>
  <c r="F46" i="122"/>
  <c r="G46" i="122"/>
  <c r="D46" i="117"/>
  <c r="E25" i="117"/>
  <c r="E23" i="117"/>
  <c r="F25" i="117"/>
  <c r="F47" i="117"/>
  <c r="G46" i="117"/>
  <c r="D40" i="117"/>
  <c r="D44" i="117"/>
  <c r="E44" i="117"/>
  <c r="E42" i="117"/>
  <c r="E43" i="117"/>
  <c r="F44" i="117"/>
  <c r="F43" i="117"/>
  <c r="F42" i="117"/>
  <c r="G44" i="117"/>
  <c r="C44" i="117"/>
  <c r="D43" i="117"/>
  <c r="D42" i="117"/>
  <c r="G43" i="117"/>
  <c r="G42" i="117"/>
  <c r="C43" i="117"/>
  <c r="F46" i="117"/>
  <c r="F45" i="117"/>
  <c r="C17" i="117"/>
  <c r="C46" i="117"/>
  <c r="C45" i="117"/>
  <c r="C12" i="117"/>
  <c r="C37" i="117"/>
  <c r="C40" i="117"/>
  <c r="C14" i="117"/>
  <c r="E46" i="117"/>
  <c r="G25" i="117"/>
  <c r="G23" i="117"/>
  <c r="D41" i="117"/>
  <c r="C47" i="117"/>
  <c r="E42" i="122"/>
  <c r="E13" i="117"/>
  <c r="E31" i="117"/>
  <c r="E41" i="117"/>
  <c r="E39" i="117"/>
  <c r="F42" i="122"/>
  <c r="F13" i="117"/>
  <c r="F38" i="117"/>
  <c r="F41" i="117"/>
  <c r="G13" i="117"/>
  <c r="G31" i="117"/>
  <c r="G41" i="117"/>
  <c r="D52" i="122"/>
  <c r="D26" i="115"/>
  <c r="D46" i="122"/>
  <c r="C46" i="122"/>
  <c r="E14" i="117"/>
  <c r="E12" i="117"/>
  <c r="E37" i="117"/>
  <c r="F12" i="117"/>
  <c r="F30" i="117"/>
  <c r="F40" i="117"/>
  <c r="F39" i="117"/>
  <c r="F14" i="117"/>
  <c r="G40" i="117"/>
  <c r="G39" i="117"/>
  <c r="G14" i="117"/>
  <c r="G12" i="117"/>
  <c r="G37" i="117"/>
  <c r="G11" i="117"/>
  <c r="G47" i="117"/>
  <c r="G45" i="117"/>
  <c r="F23" i="117"/>
  <c r="C42" i="117"/>
  <c r="C33" i="117"/>
  <c r="F33" i="117"/>
  <c r="D33" i="117"/>
  <c r="E33" i="117"/>
  <c r="G26" i="117"/>
  <c r="F26" i="117"/>
  <c r="G33" i="117"/>
  <c r="G30" i="117"/>
  <c r="G31" i="115"/>
  <c r="F31" i="115"/>
  <c r="C13" i="117"/>
  <c r="C31" i="117"/>
  <c r="C52" i="122"/>
  <c r="C26" i="115"/>
  <c r="G52" i="122"/>
  <c r="G26" i="115"/>
  <c r="G38" i="117"/>
  <c r="G50" i="117"/>
  <c r="G17" i="115"/>
  <c r="G20" i="115"/>
  <c r="G18" i="115"/>
  <c r="E31" i="115"/>
  <c r="F37" i="117"/>
  <c r="E47" i="117"/>
  <c r="E45" i="117"/>
  <c r="D47" i="117"/>
  <c r="D45" i="117"/>
  <c r="C38" i="117"/>
  <c r="C50" i="117"/>
  <c r="C17" i="115"/>
  <c r="C23" i="115"/>
  <c r="D31" i="117"/>
  <c r="G75" i="125"/>
  <c r="E71" i="125"/>
  <c r="E15" i="125"/>
  <c r="G23" i="125"/>
  <c r="E31" i="125"/>
  <c r="G55" i="125"/>
  <c r="E63" i="125"/>
  <c r="F35" i="125"/>
  <c r="F67" i="125"/>
  <c r="D85" i="125"/>
  <c r="D83" i="125"/>
  <c r="C86" i="125"/>
  <c r="E27" i="125"/>
  <c r="G39" i="125"/>
  <c r="F47" i="125"/>
  <c r="E47" i="125"/>
  <c r="E59" i="125"/>
  <c r="G71" i="125"/>
  <c r="F79" i="125"/>
  <c r="E79" i="125"/>
  <c r="E23" i="125"/>
  <c r="F49" i="117"/>
  <c r="F16" i="115"/>
  <c r="C85" i="125"/>
  <c r="C83" i="125"/>
  <c r="G63" i="125"/>
  <c r="C25" i="115"/>
  <c r="C50" i="122"/>
  <c r="D34" i="115"/>
  <c r="D25" i="115"/>
  <c r="D33" i="115"/>
  <c r="D50" i="122"/>
  <c r="C33" i="115"/>
  <c r="C35" i="115"/>
  <c r="C34" i="115"/>
  <c r="F18" i="115"/>
  <c r="C36" i="117"/>
  <c r="C49" i="117"/>
  <c r="C30" i="117"/>
  <c r="C29" i="117"/>
  <c r="C11" i="117"/>
  <c r="D39" i="117"/>
  <c r="E38" i="117"/>
  <c r="E50" i="117"/>
  <c r="E17" i="115"/>
  <c r="D30" i="117"/>
  <c r="D29" i="117"/>
  <c r="D36" i="117"/>
  <c r="D49" i="117"/>
  <c r="D11" i="117"/>
  <c r="C16" i="115"/>
  <c r="C48" i="117"/>
  <c r="D48" i="117"/>
  <c r="D16" i="115"/>
  <c r="C15" i="115"/>
  <c r="D15" i="115"/>
  <c r="G29" i="117"/>
  <c r="G49" i="117"/>
  <c r="G36" i="117"/>
  <c r="F36" i="117"/>
  <c r="F50" i="117"/>
  <c r="F31" i="117"/>
  <c r="F29" i="117"/>
  <c r="F11" i="117"/>
  <c r="F22" i="115"/>
  <c r="E49" i="117"/>
  <c r="E36" i="117"/>
  <c r="E30" i="117"/>
  <c r="E29" i="117"/>
  <c r="E11" i="117"/>
  <c r="G48" i="117"/>
  <c r="G16" i="115"/>
  <c r="F17" i="115"/>
  <c r="F48" i="117"/>
  <c r="E16" i="115"/>
  <c r="E48" i="117"/>
  <c r="G15" i="115"/>
  <c r="G22" i="115"/>
  <c r="F15" i="115"/>
  <c r="E15" i="115"/>
  <c r="G50" i="122"/>
  <c r="G25" i="115"/>
  <c r="G33" i="115"/>
  <c r="E50" i="122"/>
  <c r="F50" i="122"/>
  <c r="G34" i="115"/>
  <c r="F26" i="115"/>
  <c r="E25" i="115"/>
  <c r="E33" i="115"/>
  <c r="F25" i="115"/>
  <c r="F33" i="115"/>
  <c r="F34" i="115"/>
  <c r="G12" i="115"/>
  <c r="G21" i="115"/>
  <c r="F12" i="115"/>
  <c r="F21" i="115"/>
  <c r="C12" i="115"/>
  <c r="C21" i="115"/>
  <c r="E12" i="115"/>
  <c r="E21" i="115"/>
  <c r="D22" i="115"/>
  <c r="F85" i="125"/>
  <c r="G85" i="125"/>
  <c r="F83" i="125"/>
  <c r="G83" i="125"/>
  <c r="F86" i="125"/>
  <c r="E85" i="125"/>
  <c r="E83" i="125"/>
</calcChain>
</file>

<file path=xl/sharedStrings.xml><?xml version="1.0" encoding="utf-8"?>
<sst xmlns="http://schemas.openxmlformats.org/spreadsheetml/2006/main" count="478" uniqueCount="148">
  <si>
    <t>Зміни обсягів бюджетних коштів</t>
  </si>
  <si>
    <t>Фінансування за рахунок зміни залишків коштів бюджетів</t>
  </si>
  <si>
    <t>На початок періоду</t>
  </si>
  <si>
    <t>Додаток 6</t>
  </si>
  <si>
    <t>Код відомчої класифікації</t>
  </si>
  <si>
    <t>02</t>
  </si>
  <si>
    <t>06</t>
  </si>
  <si>
    <t>07</t>
  </si>
  <si>
    <t>08</t>
  </si>
  <si>
    <t>09</t>
  </si>
  <si>
    <t>12</t>
  </si>
  <si>
    <t>27</t>
  </si>
  <si>
    <t>Кошти, що передаються із загального фонду бюджету до бюджету розвитку (спеціального фонду)</t>
  </si>
  <si>
    <t>у тому числі:</t>
  </si>
  <si>
    <t xml:space="preserve">  (код бюджету)</t>
  </si>
  <si>
    <t>На кінець періоду</t>
  </si>
  <si>
    <t>(гривень)</t>
  </si>
  <si>
    <t>Додаток 7</t>
  </si>
  <si>
    <t>Найменування головного розпорядника коштів місцевого бюджету</t>
  </si>
  <si>
    <t>0100</t>
  </si>
  <si>
    <t>Державне управління</t>
  </si>
  <si>
    <t>1000</t>
  </si>
  <si>
    <t>Освіта</t>
  </si>
  <si>
    <t>2000</t>
  </si>
  <si>
    <t>Охорона здоров'я</t>
  </si>
  <si>
    <t>3000</t>
  </si>
  <si>
    <t>Соціальний захист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</si>
  <si>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</si>
  <si>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</si>
  <si>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</si>
  <si>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</si>
  <si>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</si>
  <si>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</si>
  <si>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</si>
  <si>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</si>
  <si>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8000</t>
  </si>
  <si>
    <t>Інша діяльність (без кредитування)</t>
  </si>
  <si>
    <t>9000</t>
  </si>
  <si>
    <t>Міжбюджетні трансферти</t>
  </si>
  <si>
    <t>Додаток 8</t>
  </si>
  <si>
    <t>Кредитування (результат), у тому числі</t>
  </si>
  <si>
    <t xml:space="preserve">Код </t>
  </si>
  <si>
    <t>Х</t>
  </si>
  <si>
    <t>загальний фонд</t>
  </si>
  <si>
    <t>спеціальний фонд</t>
  </si>
  <si>
    <t>№ з/п</t>
  </si>
  <si>
    <t>Найменування показника</t>
  </si>
  <si>
    <t>1.</t>
  </si>
  <si>
    <t>Доходи (з міжбюджетними трансфертами), у тому числі:</t>
  </si>
  <si>
    <t xml:space="preserve">загальний фонд 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</si>
  <si>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</si>
  <si>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</si>
  <si>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</si>
  <si>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</si>
  <si>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</si>
  <si>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I. Загальні граничні показники надходжень</t>
  </si>
  <si>
    <t>ІI. Загальні граничні показники видатків та надання кредитів</t>
  </si>
  <si>
    <t>Видатки (з міжбюджетними трансфертами), у тому числі:</t>
  </si>
  <si>
    <t>Надання кредитів, у тому числі:</t>
  </si>
  <si>
    <t>УСЬОГО за розділом ІІ, у тому числі:</t>
  </si>
  <si>
    <t>Додаток 3</t>
  </si>
  <si>
    <t>І. Фінансування за типом кредитора</t>
  </si>
  <si>
    <t>ІІ. Фінансування за типом боргового зобов'язання</t>
  </si>
  <si>
    <t>Внутрішнє фінансування, у тому числі:</t>
  </si>
  <si>
    <t>Зовнішнє фінансування, у тому числі:</t>
  </si>
  <si>
    <t>Фінансування за борговими операціями, у тому числі:</t>
  </si>
  <si>
    <t>Фінансування за активними операціями, у тому числі:</t>
  </si>
  <si>
    <t>УСЬОГО</t>
  </si>
  <si>
    <t>10</t>
  </si>
  <si>
    <t>Додаток 1</t>
  </si>
  <si>
    <t>х</t>
  </si>
  <si>
    <t>Граничні показники видатків бюджету та надання кредитів з бюджету головним розпорядникам коштів обласного бюджету Рівненської області</t>
  </si>
  <si>
    <t xml:space="preserve">Граничні показники кредитування обласного бюджету Рівненської  області за Типовою програмною класифікацією видатків та кредитування місцевого бюджету </t>
  </si>
  <si>
    <t xml:space="preserve">Граничні показники видатків обласного бюджету Рівненської області за Типовою програмною класифікацією видатків та кредитування місцевого бюджету </t>
  </si>
  <si>
    <t xml:space="preserve">Лідія БІЛЯК </t>
  </si>
  <si>
    <t>Показники фінансування обласного бюджету Рівненської області</t>
  </si>
  <si>
    <t>Загальні показники обласного бюджету Рівненської області</t>
  </si>
  <si>
    <t xml:space="preserve">Рівненська обласна рада </t>
  </si>
  <si>
    <t>Рівненська обласна державна адміністрація</t>
  </si>
  <si>
    <t xml:space="preserve">Департамент цивільного захисту та охорони здоров’я населення Рівненської обласної державної адміністрації </t>
  </si>
  <si>
    <t>Служба у справах дітей Рівненської обласної державної адміністрації</t>
  </si>
  <si>
    <t>Управління культури і туризму Рівненської  обласної державної адміністрації</t>
  </si>
  <si>
    <t>Департамент житлово-комунального господарства, енергетики та енергоефективності Рівненської обласної державної адміністрації</t>
  </si>
  <si>
    <t>Департамент з питань будівництва та архітектури Рівненської обласної державної адміністрації</t>
  </si>
  <si>
    <t>Департамент агропромислового розвитку Рівненської обласної державної адміністрації</t>
  </si>
  <si>
    <t>Управління міжнародного співробітництва та європейської інтеграції Рівненської обласної державної адміністрації</t>
  </si>
  <si>
    <t>Департамент економічного розвитку і торгівлі Рівненської обласної державної адміністрації</t>
  </si>
  <si>
    <t>Департамент екології та природних ресурсів  Рівненської  обласної державної адміністрації</t>
  </si>
  <si>
    <t>Управління інфраструктури та промисловості Рівненської  обласної державної адміністрації</t>
  </si>
  <si>
    <t>Департамент фінансів Рівненської обласної державної адміністрації</t>
  </si>
  <si>
    <t>Додаток 2</t>
  </si>
  <si>
    <t>(код бюджету)</t>
  </si>
  <si>
    <t>Код</t>
  </si>
  <si>
    <t>І. Доходи (без урахування міжбюджетних трансфертів)</t>
  </si>
  <si>
    <t>Загальний фонд, у тому числі:</t>
  </si>
  <si>
    <t>Податок та збір на доходи фізичних осіб</t>
  </si>
  <si>
    <t>Податок на прибуток підприємств</t>
  </si>
  <si>
    <t>Рентна плата за спеціальне використання води</t>
  </si>
  <si>
    <t>Рентна плата за користування надрами загальнодержавного значення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</si>
  <si>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державна або комунальна власність</t>
  </si>
  <si>
    <t>Інші надходження</t>
  </si>
  <si>
    <t>Плата за надання адміністративних послуг</t>
  </si>
  <si>
    <t>Орендна плата за водні об'єкти (їх частини), що надаються в користування на умовах оренди, районними, Київською та Севастопольською міськими державними адміністраціями, місцевими радами</t>
  </si>
  <si>
    <t>Спеціальний фонд, у тому числі:</t>
  </si>
  <si>
    <t>Екологічний податок</t>
  </si>
  <si>
    <t>Надходження коштів від відшкодування втрат сільськогосподарського і лісогосподарського виробництва</t>
  </si>
  <si>
    <t>Доходи від операцій з кредитування та надання гарантій</t>
  </si>
  <si>
    <t>Надходження від плати за послуги, що надаються бюджетними установами згідно із законодавством</t>
  </si>
  <si>
    <t>Інші джерела власних надходжень бюджетних установ</t>
  </si>
  <si>
    <t>Кошти від відчуження майна, що належить Автономній Республіці Крим та майна, що перебуває в комунальній власності</t>
  </si>
  <si>
    <t>ІІ. Трансферти з державного бюджету</t>
  </si>
  <si>
    <t>ІIІ. Трансферти з інших місцевих бюджетів</t>
  </si>
  <si>
    <t>УСЬОГО за розділом ІІІ, у тому числі:</t>
  </si>
  <si>
    <t>РАЗОМ за розділами І, ІІ та ІІІ, у тому числі:</t>
  </si>
  <si>
    <t>Показники доходів обласного бюджету Рівненської області</t>
  </si>
  <si>
    <t>01</t>
  </si>
  <si>
    <t>15</t>
  </si>
  <si>
    <t>23</t>
  </si>
  <si>
    <t>24</t>
  </si>
  <si>
    <t>25</t>
  </si>
  <si>
    <t>28</t>
  </si>
  <si>
    <t>35</t>
  </si>
  <si>
    <t>37</t>
  </si>
  <si>
    <t>2027 рік (план)</t>
  </si>
  <si>
    <t>2028 рік (план)</t>
  </si>
  <si>
    <t>публічні інвестиції</t>
  </si>
  <si>
    <t>спеціальний фонд, у тому числі:</t>
  </si>
  <si>
    <t>Податкові надходження, у тому числі:</t>
  </si>
  <si>
    <t>Неподаткові надходження, у тому числі:</t>
  </si>
  <si>
    <t>Надходження від орендної плати за користування єдиним майновим комплексом та іншим державним майном</t>
  </si>
  <si>
    <t>Доходи від операцій з капіталом, у тому числі:</t>
  </si>
  <si>
    <t>Податок з власників транспортних засобів та інших самохідних машин і механізмів</t>
  </si>
  <si>
    <t>Дотації з державного бюджету</t>
  </si>
  <si>
    <t>Субвенції з державного бюджету</t>
  </si>
  <si>
    <t>Субвенції з місцевих бюджетів</t>
  </si>
  <si>
    <t>Департамент освіти і науки Рівненської обласної державної адміністрації</t>
  </si>
  <si>
    <t>Департамент соціальної політики Рівненської  обласної державної адміністрації</t>
  </si>
  <si>
    <t>11</t>
  </si>
  <si>
    <t>Управління у справах молоді та спорту Рівненської обласної державної адміністрації</t>
  </si>
  <si>
    <t xml:space="preserve">Департамент цифрової трансформації та суспільних комунікацій Рівненської обласної державної адміністрації </t>
  </si>
  <si>
    <t>51</t>
  </si>
  <si>
    <t>Управління з питань ветеранської політики Рівненської обласної державної адміністрації</t>
  </si>
  <si>
    <t>Директор департаменту фінансів облдержадміністрації</t>
  </si>
  <si>
    <t>до Прогнозу обласного бюджету Рівненської області на 2027 - 2029 роки</t>
  </si>
  <si>
    <t>2025 рік (звіт)</t>
  </si>
  <si>
    <t>2026 рік (затверджено)</t>
  </si>
  <si>
    <t>2029 рік (план)</t>
  </si>
  <si>
    <t>Збір за забруднення навколишнього природного середовища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</si>
</sst>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207" formatCode="#,##0.0"/>
    <numFmt numFmtId="209" formatCode="[$-419]General"/>
    <numFmt numFmtId="218" formatCode="#,##0.000"/>
  </numFmts>
  <fonts count="67">
    <font>
      <sz val="10"/>
      <name val="Arial Cyr"/>
      <charset val="204"/>
    </font>
    <font>
      <sz val="10"/>
      <name val="Arial Cyr"/>
      <charset val="204"/>
    </font>
    <font>
      <b/>
      <sz val="11"/>
      <name val="Abadi MT Condensed Light"/>
      <family val="2"/>
    </font>
    <font>
      <sz val="10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8"/>
      <name val="Arial Cyr"/>
      <charset val="204"/>
    </font>
    <font>
      <sz val="10"/>
      <name val="Helv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name val="Arial Cyr"/>
      <charset val="204"/>
    </font>
    <font>
      <sz val="12"/>
      <name val="Arial Cyr"/>
      <charset val="204"/>
    </font>
    <font>
      <b/>
      <sz val="9"/>
      <name val="Arial Unicode MS"/>
      <family val="2"/>
      <charset val="204"/>
    </font>
    <font>
      <b/>
      <sz val="10"/>
      <name val="Arial Cyr"/>
      <family val="2"/>
      <charset val="204"/>
    </font>
    <font>
      <i/>
      <sz val="8"/>
      <name val="Abadi MT Condensed Light"/>
      <charset val="204"/>
    </font>
    <font>
      <i/>
      <sz val="10"/>
      <name val="Arial Cyr"/>
      <charset val="204"/>
    </font>
    <font>
      <b/>
      <sz val="16"/>
      <name val="Arial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sz val="12"/>
      <name val="Arial Unicode MS"/>
      <family val="2"/>
      <charset val="204"/>
    </font>
    <font>
      <sz val="13"/>
      <name val="Arial Cyr"/>
      <charset val="204"/>
    </font>
    <font>
      <b/>
      <sz val="12"/>
      <name val="Arial Cyr"/>
      <charset val="204"/>
    </font>
    <font>
      <i/>
      <sz val="12"/>
      <name val="Arial Cyr"/>
      <charset val="204"/>
    </font>
    <font>
      <b/>
      <sz val="13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10"/>
      <name val="Arial Cyr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i/>
      <sz val="12"/>
      <color rgb="FFFF0000"/>
      <name val="Times New Roman"/>
      <family val="1"/>
      <charset val="204"/>
    </font>
    <font>
      <i/>
      <sz val="12"/>
      <color rgb="FFFF0000"/>
      <name val="Arial Cyr"/>
      <charset val="204"/>
    </font>
    <font>
      <sz val="11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6">
    <xf numFmtId="0" fontId="0" fillId="0" borderId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22" fillId="4" borderId="0" applyNumberFormat="0" applyBorder="0" applyAlignment="0" applyProtection="0"/>
    <xf numFmtId="0" fontId="22" fillId="8" borderId="0" applyNumberFormat="0" applyBorder="0" applyAlignment="0" applyProtection="0"/>
    <xf numFmtId="0" fontId="23" fillId="4" borderId="0" applyNumberFormat="0" applyBorder="0" applyAlignment="0" applyProtection="0"/>
    <xf numFmtId="0" fontId="23" fillId="11" borderId="0" applyNumberFormat="0" applyBorder="0" applyAlignment="0" applyProtection="0"/>
    <xf numFmtId="0" fontId="23" fillId="9" borderId="0" applyNumberFormat="0" applyBorder="0" applyAlignment="0" applyProtection="0"/>
    <xf numFmtId="0" fontId="23" fillId="2" borderId="0" applyNumberFormat="0" applyBorder="0" applyAlignment="0" applyProtection="0"/>
    <xf numFmtId="0" fontId="23" fillId="4" borderId="0" applyNumberFormat="0" applyBorder="0" applyAlignment="0" applyProtection="0"/>
    <xf numFmtId="0" fontId="23" fillId="7" borderId="0" applyNumberFormat="0" applyBorder="0" applyAlignment="0" applyProtection="0"/>
    <xf numFmtId="0" fontId="1" fillId="0" borderId="0"/>
    <xf numFmtId="0" fontId="24" fillId="10" borderId="1" applyNumberFormat="0" applyAlignment="0" applyProtection="0"/>
    <xf numFmtId="0" fontId="4" fillId="5" borderId="1" applyNumberFormat="0" applyAlignment="0" applyProtection="0"/>
    <xf numFmtId="0" fontId="4" fillId="5" borderId="1" applyNumberFormat="0" applyAlignment="0" applyProtection="0"/>
    <xf numFmtId="0" fontId="5" fillId="12" borderId="2" applyNumberFormat="0" applyAlignment="0" applyProtection="0"/>
    <xf numFmtId="0" fontId="6" fillId="12" borderId="1" applyNumberFormat="0" applyAlignment="0" applyProtection="0"/>
    <xf numFmtId="0" fontId="18" fillId="3" borderId="0" applyNumberFormat="0" applyBorder="0" applyAlignment="0" applyProtection="0"/>
    <xf numFmtId="0" fontId="25" fillId="4" borderId="0" applyNumberFormat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6" applyNumberFormat="0" applyFill="0" applyAlignment="0" applyProtection="0"/>
    <xf numFmtId="0" fontId="10" fillId="0" borderId="7" applyNumberFormat="0" applyFill="0" applyAlignment="0" applyProtection="0"/>
    <xf numFmtId="0" fontId="28" fillId="13" borderId="8" applyNumberFormat="0" applyAlignment="0" applyProtection="0"/>
    <xf numFmtId="0" fontId="11" fillId="13" borderId="8" applyNumberFormat="0" applyAlignment="0" applyProtection="0"/>
    <xf numFmtId="0" fontId="11" fillId="13" borderId="8" applyNumberFormat="0" applyAlignment="0" applyProtection="0"/>
    <xf numFmtId="0" fontId="2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1" fillId="0" borderId="0"/>
    <xf numFmtId="209" fontId="39" fillId="0" borderId="0" applyBorder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20" fillId="0" borderId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66" fillId="34" borderId="0" applyNumberFormat="0" applyBorder="0" applyAlignment="0" applyProtection="0"/>
    <xf numFmtId="0" fontId="66" fillId="35" borderId="0" applyNumberFormat="0" applyBorder="0" applyAlignment="0" applyProtection="0"/>
  </cellStyleXfs>
  <cellXfs count="19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2" fillId="0" borderId="0" xfId="0" applyFont="1" applyAlignment="1" applyProtection="1">
      <alignment horizontal="left"/>
      <protection locked="0"/>
    </xf>
    <xf numFmtId="0" fontId="33" fillId="0" borderId="0" xfId="0" applyFont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" fontId="35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0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41" fillId="0" borderId="11" xfId="0" applyFont="1" applyBorder="1" applyAlignment="1">
      <alignment horizontal="center" vertical="center" wrapText="1"/>
    </xf>
    <xf numFmtId="0" fontId="42" fillId="14" borderId="11" xfId="0" applyFont="1" applyFill="1" applyBorder="1" applyAlignment="1">
      <alignment horizontal="center" vertical="center"/>
    </xf>
    <xf numFmtId="0" fontId="42" fillId="14" borderId="11" xfId="0" applyFont="1" applyFill="1" applyBorder="1" applyAlignment="1">
      <alignment vertical="center" wrapText="1"/>
    </xf>
    <xf numFmtId="0" fontId="42" fillId="15" borderId="11" xfId="0" applyFont="1" applyFill="1" applyBorder="1" applyAlignment="1">
      <alignment horizontal="center" vertical="center"/>
    </xf>
    <xf numFmtId="0" fontId="42" fillId="15" borderId="11" xfId="0" applyFont="1" applyFill="1" applyBorder="1" applyAlignment="1">
      <alignment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1" fillId="0" borderId="0" xfId="0" applyFont="1" applyFill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1" fillId="0" borderId="0" xfId="0" applyFont="1" applyBorder="1" applyAlignment="1">
      <alignment wrapText="1"/>
    </xf>
    <xf numFmtId="0" fontId="41" fillId="0" borderId="0" xfId="0" applyFont="1"/>
    <xf numFmtId="0" fontId="31" fillId="0" borderId="11" xfId="0" applyFont="1" applyFill="1" applyBorder="1" applyAlignment="1">
      <alignment vertical="center" wrapText="1"/>
    </xf>
    <xf numFmtId="0" fontId="38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49" fontId="1" fillId="0" borderId="0" xfId="0" applyNumberFormat="1" applyFont="1"/>
    <xf numFmtId="49" fontId="1" fillId="0" borderId="0" xfId="0" applyNumberFormat="1" applyFont="1" applyAlignment="1"/>
    <xf numFmtId="49" fontId="30" fillId="0" borderId="12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42" fillId="14" borderId="11" xfId="0" applyNumberFormat="1" applyFont="1" applyFill="1" applyBorder="1" applyAlignment="1">
      <alignment horizontal="center" vertical="center"/>
    </xf>
    <xf numFmtId="49" fontId="43" fillId="0" borderId="11" xfId="0" applyNumberFormat="1" applyFont="1" applyFill="1" applyBorder="1" applyAlignment="1">
      <alignment horizontal="center" vertical="center"/>
    </xf>
    <xf numFmtId="49" fontId="31" fillId="0" borderId="11" xfId="0" applyNumberFormat="1" applyFont="1" applyFill="1" applyBorder="1" applyAlignment="1">
      <alignment horizontal="center" vertical="center"/>
    </xf>
    <xf numFmtId="49" fontId="41" fillId="0" borderId="0" xfId="0" applyNumberFormat="1" applyFont="1" applyBorder="1" applyAlignment="1">
      <alignment wrapText="1"/>
    </xf>
    <xf numFmtId="49" fontId="44" fillId="15" borderId="11" xfId="0" applyNumberFormat="1" applyFont="1" applyFill="1" applyBorder="1" applyAlignment="1">
      <alignment horizontal="center" vertical="center"/>
    </xf>
    <xf numFmtId="0" fontId="44" fillId="15" borderId="11" xfId="0" applyFont="1" applyFill="1" applyBorder="1" applyAlignment="1">
      <alignment vertical="center" wrapText="1"/>
    </xf>
    <xf numFmtId="0" fontId="41" fillId="0" borderId="0" xfId="0" applyFont="1" applyAlignment="1">
      <alignment vertical="center"/>
    </xf>
    <xf numFmtId="49" fontId="41" fillId="0" borderId="12" xfId="0" applyNumberFormat="1" applyFont="1" applyBorder="1" applyAlignment="1">
      <alignment horizontal="center" vertical="center" wrapText="1"/>
    </xf>
    <xf numFmtId="3" fontId="42" fillId="14" borderId="11" xfId="0" applyNumberFormat="1" applyFont="1" applyFill="1" applyBorder="1" applyAlignment="1">
      <alignment horizontal="center" vertical="center"/>
    </xf>
    <xf numFmtId="3" fontId="43" fillId="0" borderId="11" xfId="0" applyNumberFormat="1" applyFont="1" applyFill="1" applyBorder="1" applyAlignment="1">
      <alignment horizontal="center" vertical="center"/>
    </xf>
    <xf numFmtId="3" fontId="31" fillId="0" borderId="11" xfId="0" applyNumberFormat="1" applyFont="1" applyFill="1" applyBorder="1" applyAlignment="1">
      <alignment horizontal="center" vertical="center"/>
    </xf>
    <xf numFmtId="3" fontId="44" fillId="15" borderId="11" xfId="0" applyNumberFormat="1" applyFont="1" applyFill="1" applyBorder="1" applyAlignment="1">
      <alignment horizontal="center" vertical="center"/>
    </xf>
    <xf numFmtId="3" fontId="42" fillId="15" borderId="11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Fill="1" applyAlignment="1">
      <alignment vertical="center"/>
    </xf>
    <xf numFmtId="49" fontId="1" fillId="0" borderId="0" xfId="0" applyNumberFormat="1" applyFont="1" applyFill="1"/>
    <xf numFmtId="0" fontId="1" fillId="0" borderId="0" xfId="0" applyFont="1" applyFill="1"/>
    <xf numFmtId="0" fontId="0" fillId="0" borderId="0" xfId="0" applyFont="1" applyFill="1"/>
    <xf numFmtId="4" fontId="1" fillId="0" borderId="0" xfId="0" applyNumberFormat="1" applyFont="1" applyFill="1"/>
    <xf numFmtId="4" fontId="47" fillId="0" borderId="0" xfId="0" applyNumberFormat="1" applyFont="1" applyFill="1"/>
    <xf numFmtId="3" fontId="1" fillId="0" borderId="0" xfId="0" applyNumberFormat="1" applyFont="1" applyFill="1"/>
    <xf numFmtId="3" fontId="47" fillId="0" borderId="0" xfId="0" applyNumberFormat="1" applyFont="1" applyFill="1"/>
    <xf numFmtId="0" fontId="21" fillId="0" borderId="0" xfId="0" applyFont="1"/>
    <xf numFmtId="0" fontId="48" fillId="0" borderId="0" xfId="0" applyFont="1" applyAlignment="1" applyProtection="1">
      <alignment horizontal="left"/>
      <protection locked="0"/>
    </xf>
    <xf numFmtId="0" fontId="49" fillId="0" borderId="0" xfId="0" applyFont="1" applyAlignment="1" applyProtection="1">
      <alignment horizontal="left"/>
      <protection locked="0"/>
    </xf>
    <xf numFmtId="0" fontId="50" fillId="0" borderId="0" xfId="0" applyFont="1" applyAlignment="1" applyProtection="1">
      <alignment horizontal="left"/>
      <protection locked="0"/>
    </xf>
    <xf numFmtId="0" fontId="21" fillId="0" borderId="0" xfId="0" applyFont="1" applyAlignment="1"/>
    <xf numFmtId="0" fontId="52" fillId="0" borderId="0" xfId="0" applyFont="1" applyAlignment="1" applyProtection="1">
      <protection locked="0"/>
    </xf>
    <xf numFmtId="0" fontId="52" fillId="0" borderId="0" xfId="0" applyFont="1" applyAlignment="1" applyProtection="1">
      <alignment horizontal="center"/>
      <protection locked="0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53" fillId="0" borderId="11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 vertical="center"/>
    </xf>
    <xf numFmtId="0" fontId="50" fillId="0" borderId="0" xfId="0" applyFont="1" applyAlignment="1">
      <alignment vertical="center"/>
    </xf>
    <xf numFmtId="3" fontId="55" fillId="15" borderId="11" xfId="0" applyNumberFormat="1" applyFont="1" applyFill="1" applyBorder="1" applyAlignment="1">
      <alignment horizontal="center" vertical="center"/>
    </xf>
    <xf numFmtId="4" fontId="56" fillId="0" borderId="0" xfId="0" applyNumberFormat="1" applyFont="1" applyFill="1" applyBorder="1" applyAlignment="1">
      <alignment horizontal="center"/>
    </xf>
    <xf numFmtId="0" fontId="55" fillId="0" borderId="11" xfId="0" applyFont="1" applyFill="1" applyBorder="1" applyAlignment="1">
      <alignment horizontal="center" vertical="center"/>
    </xf>
    <xf numFmtId="0" fontId="55" fillId="0" borderId="11" xfId="0" applyFont="1" applyFill="1" applyBorder="1" applyAlignment="1">
      <alignment vertical="center" wrapText="1"/>
    </xf>
    <xf numFmtId="3" fontId="55" fillId="0" borderId="11" xfId="0" applyNumberFormat="1" applyFont="1" applyFill="1" applyBorder="1" applyAlignment="1">
      <alignment horizontal="center" vertical="center"/>
    </xf>
    <xf numFmtId="0" fontId="50" fillId="0" borderId="0" xfId="0" applyFont="1" applyFill="1"/>
    <xf numFmtId="0" fontId="45" fillId="0" borderId="0" xfId="0" applyFont="1"/>
    <xf numFmtId="0" fontId="45" fillId="0" borderId="0" xfId="0" applyFont="1" applyAlignment="1" applyProtection="1">
      <alignment horizontal="left"/>
      <protection locked="0"/>
    </xf>
    <xf numFmtId="0" fontId="46" fillId="0" borderId="0" xfId="0" applyFont="1" applyAlignment="1" applyProtection="1">
      <alignment horizontal="left"/>
      <protection locked="0"/>
    </xf>
    <xf numFmtId="0" fontId="45" fillId="0" borderId="0" xfId="0" applyFont="1" applyProtection="1">
      <protection locked="0"/>
    </xf>
    <xf numFmtId="0" fontId="45" fillId="0" borderId="0" xfId="0" applyFont="1" applyAlignment="1"/>
    <xf numFmtId="0" fontId="46" fillId="0" borderId="0" xfId="0" applyFont="1" applyAlignment="1" applyProtection="1">
      <protection locked="0"/>
    </xf>
    <xf numFmtId="0" fontId="46" fillId="0" borderId="0" xfId="0" applyFont="1" applyAlignment="1" applyProtection="1">
      <alignment horizontal="center"/>
      <protection locked="0"/>
    </xf>
    <xf numFmtId="0" fontId="57" fillId="0" borderId="0" xfId="0" applyFont="1" applyBorder="1" applyAlignment="1">
      <alignment horizontal="left"/>
    </xf>
    <xf numFmtId="0" fontId="45" fillId="0" borderId="0" xfId="0" applyFont="1" applyAlignment="1">
      <alignment horizontal="center"/>
    </xf>
    <xf numFmtId="0" fontId="45" fillId="0" borderId="0" xfId="0" applyFont="1" applyAlignment="1">
      <alignment horizontal="left"/>
    </xf>
    <xf numFmtId="0" fontId="45" fillId="0" borderId="11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0" xfId="0" applyFont="1" applyAlignment="1">
      <alignment horizontal="center" wrapText="1"/>
    </xf>
    <xf numFmtId="0" fontId="45" fillId="0" borderId="11" xfId="0" applyNumberFormat="1" applyFont="1" applyBorder="1" applyAlignment="1">
      <alignment horizontal="center" vertical="center" wrapText="1"/>
    </xf>
    <xf numFmtId="0" fontId="45" fillId="0" borderId="11" xfId="0" applyNumberFormat="1" applyFont="1" applyBorder="1" applyAlignment="1">
      <alignment horizontal="center" vertical="center"/>
    </xf>
    <xf numFmtId="0" fontId="45" fillId="0" borderId="0" xfId="0" applyNumberFormat="1" applyFont="1" applyBorder="1" applyAlignment="1">
      <alignment horizontal="center" vertical="center"/>
    </xf>
    <xf numFmtId="0" fontId="45" fillId="0" borderId="0" xfId="0" applyNumberFormat="1" applyFont="1" applyAlignment="1">
      <alignment horizontal="center" vertical="center"/>
    </xf>
    <xf numFmtId="0" fontId="46" fillId="14" borderId="11" xfId="0" applyFont="1" applyFill="1" applyBorder="1" applyAlignment="1">
      <alignment horizontal="center" vertical="center"/>
    </xf>
    <xf numFmtId="0" fontId="46" fillId="14" borderId="11" xfId="0" applyFont="1" applyFill="1" applyBorder="1" applyAlignment="1">
      <alignment vertical="center" wrapText="1"/>
    </xf>
    <xf numFmtId="3" fontId="46" fillId="14" borderId="11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5" fillId="0" borderId="11" xfId="0" applyFont="1" applyFill="1" applyBorder="1" applyAlignment="1">
      <alignment horizontal="center"/>
    </xf>
    <xf numFmtId="0" fontId="45" fillId="0" borderId="11" xfId="0" applyFont="1" applyFill="1" applyBorder="1" applyAlignment="1">
      <alignment wrapText="1"/>
    </xf>
    <xf numFmtId="3" fontId="45" fillId="0" borderId="11" xfId="0" applyNumberFormat="1" applyFont="1" applyFill="1" applyBorder="1" applyAlignment="1">
      <alignment horizontal="center"/>
    </xf>
    <xf numFmtId="0" fontId="45" fillId="0" borderId="0" xfId="0" applyFont="1" applyFill="1"/>
    <xf numFmtId="4" fontId="46" fillId="14" borderId="11" xfId="0" applyNumberFormat="1" applyFont="1" applyFill="1" applyBorder="1" applyAlignment="1">
      <alignment horizontal="center" vertical="center"/>
    </xf>
    <xf numFmtId="0" fontId="46" fillId="0" borderId="0" xfId="0" applyFont="1"/>
    <xf numFmtId="3" fontId="45" fillId="16" borderId="11" xfId="0" applyNumberFormat="1" applyFont="1" applyFill="1" applyBorder="1" applyAlignment="1">
      <alignment horizontal="center"/>
    </xf>
    <xf numFmtId="0" fontId="46" fillId="15" borderId="11" xfId="0" applyFont="1" applyFill="1" applyBorder="1" applyAlignment="1">
      <alignment horizontal="center" vertical="center"/>
    </xf>
    <xf numFmtId="0" fontId="46" fillId="15" borderId="11" xfId="0" applyFont="1" applyFill="1" applyBorder="1" applyAlignment="1">
      <alignment vertical="center" wrapText="1"/>
    </xf>
    <xf numFmtId="3" fontId="46" fillId="15" borderId="11" xfId="0" applyNumberFormat="1" applyFont="1" applyFill="1" applyBorder="1" applyAlignment="1">
      <alignment horizontal="center" vertical="center"/>
    </xf>
    <xf numFmtId="3" fontId="46" fillId="0" borderId="0" xfId="0" applyNumberFormat="1" applyFont="1"/>
    <xf numFmtId="3" fontId="46" fillId="0" borderId="0" xfId="0" applyNumberFormat="1" applyFont="1" applyAlignment="1">
      <alignment vertical="center"/>
    </xf>
    <xf numFmtId="0" fontId="45" fillId="16" borderId="0" xfId="0" applyFont="1" applyFill="1"/>
    <xf numFmtId="0" fontId="46" fillId="16" borderId="0" xfId="0" applyFont="1" applyFill="1"/>
    <xf numFmtId="0" fontId="53" fillId="0" borderId="12" xfId="0" applyFont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0" fontId="21" fillId="0" borderId="11" xfId="0" applyNumberFormat="1" applyFont="1" applyBorder="1" applyAlignment="1">
      <alignment horizontal="center" vertical="center" wrapText="1"/>
    </xf>
    <xf numFmtId="0" fontId="21" fillId="0" borderId="11" xfId="0" applyNumberFormat="1" applyFont="1" applyBorder="1" applyAlignment="1">
      <alignment horizontal="center" vertical="center"/>
    </xf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Alignment="1">
      <alignment horizontal="center" vertical="center"/>
    </xf>
    <xf numFmtId="0" fontId="55" fillId="14" borderId="11" xfId="0" applyFont="1" applyFill="1" applyBorder="1" applyAlignment="1">
      <alignment horizontal="center" vertical="center"/>
    </xf>
    <xf numFmtId="0" fontId="55" fillId="14" borderId="11" xfId="0" applyFont="1" applyFill="1" applyBorder="1" applyAlignment="1">
      <alignment vertical="center" wrapText="1"/>
    </xf>
    <xf numFmtId="3" fontId="55" fillId="14" borderId="1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3" fontId="21" fillId="0" borderId="0" xfId="0" applyNumberFormat="1" applyFont="1" applyAlignment="1">
      <alignment vertical="center"/>
    </xf>
    <xf numFmtId="0" fontId="21" fillId="0" borderId="0" xfId="0" applyFont="1" applyFill="1" applyAlignment="1">
      <alignment vertical="center"/>
    </xf>
    <xf numFmtId="0" fontId="48" fillId="0" borderId="11" xfId="0" applyFont="1" applyBorder="1" applyAlignment="1">
      <alignment horizontal="center"/>
    </xf>
    <xf numFmtId="0" fontId="48" fillId="0" borderId="11" xfId="0" applyFont="1" applyBorder="1" applyAlignment="1">
      <alignment wrapText="1"/>
    </xf>
    <xf numFmtId="3" fontId="21" fillId="0" borderId="0" xfId="0" applyNumberFormat="1" applyFont="1"/>
    <xf numFmtId="0" fontId="58" fillId="0" borderId="11" xfId="0" applyFont="1" applyBorder="1" applyAlignment="1">
      <alignment horizontal="center"/>
    </xf>
    <xf numFmtId="0" fontId="58" fillId="0" borderId="11" xfId="0" applyFont="1" applyFill="1" applyBorder="1" applyAlignment="1">
      <alignment vertical="center" wrapText="1"/>
    </xf>
    <xf numFmtId="3" fontId="56" fillId="0" borderId="0" xfId="0" applyNumberFormat="1" applyFont="1"/>
    <xf numFmtId="0" fontId="56" fillId="0" borderId="0" xfId="0" applyFont="1"/>
    <xf numFmtId="3" fontId="21" fillId="0" borderId="0" xfId="0" applyNumberFormat="1" applyFont="1" applyFill="1" applyAlignment="1">
      <alignment vertical="center"/>
    </xf>
    <xf numFmtId="0" fontId="48" fillId="15" borderId="11" xfId="0" applyFont="1" applyFill="1" applyBorder="1" applyAlignment="1">
      <alignment horizontal="center" vertical="center"/>
    </xf>
    <xf numFmtId="49" fontId="55" fillId="15" borderId="11" xfId="0" applyNumberFormat="1" applyFont="1" applyFill="1" applyBorder="1" applyAlignment="1">
      <alignment vertical="center" wrapText="1"/>
    </xf>
    <xf numFmtId="3" fontId="55" fillId="0" borderId="11" xfId="0" applyNumberFormat="1" applyFont="1" applyBorder="1" applyAlignment="1">
      <alignment horizontal="center"/>
    </xf>
    <xf numFmtId="0" fontId="58" fillId="0" borderId="11" xfId="0" applyFont="1" applyBorder="1"/>
    <xf numFmtId="0" fontId="53" fillId="0" borderId="0" xfId="0" applyFont="1" applyBorder="1" applyAlignment="1">
      <alignment wrapText="1"/>
    </xf>
    <xf numFmtId="0" fontId="53" fillId="0" borderId="0" xfId="0" applyFont="1"/>
    <xf numFmtId="218" fontId="45" fillId="0" borderId="0" xfId="0" applyNumberFormat="1" applyFont="1"/>
    <xf numFmtId="0" fontId="60" fillId="0" borderId="0" xfId="0" applyFont="1"/>
    <xf numFmtId="0" fontId="61" fillId="0" borderId="0" xfId="0" applyFont="1" applyAlignment="1" applyProtection="1">
      <alignment horizontal="left"/>
      <protection locked="0"/>
    </xf>
    <xf numFmtId="0" fontId="61" fillId="0" borderId="0" xfId="0" applyFont="1" applyAlignment="1" applyProtection="1">
      <alignment wrapText="1"/>
      <protection locked="0"/>
    </xf>
    <xf numFmtId="0" fontId="62" fillId="0" borderId="0" xfId="0" applyNumberFormat="1" applyFont="1" applyAlignment="1">
      <alignment wrapText="1"/>
    </xf>
    <xf numFmtId="0" fontId="57" fillId="0" borderId="0" xfId="0" applyFont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vertical="center" wrapText="1"/>
    </xf>
    <xf numFmtId="3" fontId="31" fillId="0" borderId="11" xfId="0" applyNumberFormat="1" applyFont="1" applyBorder="1" applyAlignment="1">
      <alignment horizontal="center" vertical="center"/>
    </xf>
    <xf numFmtId="3" fontId="63" fillId="0" borderId="11" xfId="0" applyNumberFormat="1" applyFont="1" applyBorder="1" applyAlignment="1">
      <alignment horizontal="center" vertical="center"/>
    </xf>
    <xf numFmtId="1" fontId="52" fillId="0" borderId="0" xfId="0" applyNumberFormat="1" applyFont="1" applyAlignment="1">
      <alignment horizontal="left"/>
    </xf>
    <xf numFmtId="0" fontId="52" fillId="0" borderId="13" xfId="0" applyFont="1" applyBorder="1" applyAlignment="1">
      <alignment horizontal="left"/>
    </xf>
    <xf numFmtId="0" fontId="59" fillId="0" borderId="14" xfId="0" applyNumberFormat="1" applyFont="1" applyBorder="1" applyAlignment="1">
      <alignment horizontal="center" vertical="center"/>
    </xf>
    <xf numFmtId="0" fontId="59" fillId="0" borderId="14" xfId="0" applyFont="1" applyBorder="1" applyAlignment="1">
      <alignment horizontal="center" vertical="center" wrapText="1"/>
    </xf>
    <xf numFmtId="1" fontId="59" fillId="0" borderId="14" xfId="0" applyNumberFormat="1" applyFont="1" applyBorder="1" applyAlignment="1">
      <alignment horizontal="center" vertical="center"/>
    </xf>
    <xf numFmtId="0" fontId="0" fillId="17" borderId="0" xfId="0" applyFont="1" applyFill="1"/>
    <xf numFmtId="49" fontId="43" fillId="0" borderId="11" xfId="0" applyNumberFormat="1" applyFont="1" applyBorder="1" applyAlignment="1">
      <alignment horizontal="center" vertical="center"/>
    </xf>
    <xf numFmtId="0" fontId="43" fillId="0" borderId="11" xfId="0" applyFont="1" applyBorder="1" applyAlignment="1">
      <alignment vertical="center" wrapText="1"/>
    </xf>
    <xf numFmtId="3" fontId="43" fillId="0" borderId="11" xfId="0" applyNumberFormat="1" applyFont="1" applyBorder="1" applyAlignment="1">
      <alignment horizontal="center" vertical="center"/>
    </xf>
    <xf numFmtId="49" fontId="31" fillId="0" borderId="11" xfId="0" applyNumberFormat="1" applyFont="1" applyBorder="1" applyAlignment="1">
      <alignment horizontal="center" vertical="center"/>
    </xf>
    <xf numFmtId="207" fontId="45" fillId="0" borderId="0" xfId="0" applyNumberFormat="1" applyFont="1" applyFill="1" applyBorder="1" applyAlignment="1" applyProtection="1">
      <alignment horizontal="right"/>
      <protection locked="0"/>
    </xf>
    <xf numFmtId="0" fontId="45" fillId="0" borderId="0" xfId="0" applyFont="1" applyAlignment="1" applyProtection="1">
      <alignment wrapText="1"/>
      <protection locked="0"/>
    </xf>
    <xf numFmtId="0" fontId="48" fillId="0" borderId="0" xfId="0" applyFont="1" applyAlignment="1" applyProtection="1">
      <alignment wrapText="1"/>
      <protection locked="0"/>
    </xf>
    <xf numFmtId="0" fontId="53" fillId="0" borderId="0" xfId="0" applyFont="1" applyAlignment="1" applyProtection="1">
      <alignment horizontal="left"/>
      <protection locked="0"/>
    </xf>
    <xf numFmtId="3" fontId="61" fillId="0" borderId="11" xfId="0" applyNumberFormat="1" applyFont="1" applyBorder="1" applyAlignment="1">
      <alignment horizontal="center"/>
    </xf>
    <xf numFmtId="3" fontId="64" fillId="0" borderId="11" xfId="0" applyNumberFormat="1" applyFont="1" applyBorder="1" applyAlignment="1">
      <alignment horizontal="center"/>
    </xf>
    <xf numFmtId="3" fontId="64" fillId="0" borderId="11" xfId="0" applyNumberFormat="1" applyFont="1" applyFill="1" applyBorder="1" applyAlignment="1">
      <alignment horizontal="center"/>
    </xf>
    <xf numFmtId="3" fontId="65" fillId="0" borderId="11" xfId="0" applyNumberFormat="1" applyFont="1" applyBorder="1" applyAlignment="1">
      <alignment horizontal="center" vertical="center"/>
    </xf>
    <xf numFmtId="3" fontId="65" fillId="0" borderId="11" xfId="0" applyNumberFormat="1" applyFont="1" applyFill="1" applyBorder="1" applyAlignment="1">
      <alignment horizontal="center" vertical="center"/>
    </xf>
    <xf numFmtId="3" fontId="58" fillId="0" borderId="11" xfId="0" applyNumberFormat="1" applyFont="1" applyBorder="1" applyAlignment="1">
      <alignment horizontal="center"/>
    </xf>
    <xf numFmtId="3" fontId="48" fillId="0" borderId="11" xfId="0" applyNumberFormat="1" applyFont="1" applyBorder="1" applyAlignment="1">
      <alignment horizontal="center"/>
    </xf>
    <xf numFmtId="3" fontId="55" fillId="0" borderId="11" xfId="0" applyNumberFormat="1" applyFont="1" applyFill="1" applyBorder="1" applyAlignment="1">
      <alignment horizontal="center"/>
    </xf>
    <xf numFmtId="3" fontId="48" fillId="16" borderId="11" xfId="0" applyNumberFormat="1" applyFont="1" applyFill="1" applyBorder="1" applyAlignment="1">
      <alignment horizontal="center"/>
    </xf>
    <xf numFmtId="3" fontId="48" fillId="0" borderId="11" xfId="0" applyNumberFormat="1" applyFont="1" applyFill="1" applyBorder="1" applyAlignment="1">
      <alignment horizontal="center" vertical="center"/>
    </xf>
    <xf numFmtId="3" fontId="45" fillId="0" borderId="11" xfId="0" applyNumberFormat="1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4" xfId="0" applyFont="1" applyBorder="1" applyAlignment="1">
      <alignment wrapText="1"/>
    </xf>
    <xf numFmtId="3" fontId="59" fillId="0" borderId="14" xfId="0" applyNumberFormat="1" applyFont="1" applyBorder="1" applyAlignment="1">
      <alignment horizontal="right"/>
    </xf>
    <xf numFmtId="1" fontId="59" fillId="0" borderId="14" xfId="0" applyNumberFormat="1" applyFont="1" applyBorder="1" applyAlignment="1">
      <alignment horizontal="center"/>
    </xf>
    <xf numFmtId="0" fontId="0" fillId="17" borderId="0" xfId="0" applyFont="1" applyFill="1" applyAlignment="1">
      <alignment horizontal="center"/>
    </xf>
    <xf numFmtId="0" fontId="45" fillId="0" borderId="15" xfId="0" applyFont="1" applyBorder="1" applyAlignment="1">
      <alignment horizontal="left" wrapText="1"/>
    </xf>
    <xf numFmtId="0" fontId="46" fillId="0" borderId="11" xfId="0" applyNumberFormat="1" applyFont="1" applyBorder="1" applyAlignment="1">
      <alignment horizontal="center" vertical="center" wrapText="1"/>
    </xf>
    <xf numFmtId="0" fontId="51" fillId="0" borderId="0" xfId="0" applyFont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left" wrapText="1"/>
      <protection locked="0"/>
    </xf>
    <xf numFmtId="0" fontId="46" fillId="0" borderId="0" xfId="0" applyNumberFormat="1" applyFont="1" applyAlignment="1">
      <alignment horizontal="center" vertical="center"/>
    </xf>
    <xf numFmtId="0" fontId="55" fillId="17" borderId="16" xfId="0" applyNumberFormat="1" applyFont="1" applyFill="1" applyBorder="1" applyAlignment="1">
      <alignment horizontal="center" vertical="center"/>
    </xf>
    <xf numFmtId="0" fontId="45" fillId="0" borderId="0" xfId="0" applyFont="1" applyBorder="1" applyAlignment="1">
      <alignment horizontal="left" wrapText="1"/>
    </xf>
    <xf numFmtId="0" fontId="48" fillId="0" borderId="0" xfId="0" applyFont="1" applyAlignment="1" applyProtection="1">
      <alignment horizontal="left" vertical="top" wrapText="1"/>
      <protection locked="0"/>
    </xf>
    <xf numFmtId="207" fontId="45" fillId="0" borderId="0" xfId="0" applyNumberFormat="1" applyFont="1" applyFill="1" applyBorder="1" applyAlignment="1" applyProtection="1">
      <alignment horizontal="right"/>
      <protection locked="0"/>
    </xf>
    <xf numFmtId="0" fontId="55" fillId="0" borderId="11" xfId="0" applyNumberFormat="1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45" fillId="0" borderId="0" xfId="0" applyFont="1" applyAlignment="1">
      <alignment horizontal="left" wrapText="1"/>
    </xf>
    <xf numFmtId="4" fontId="34" fillId="0" borderId="0" xfId="0" applyNumberFormat="1" applyFont="1" applyAlignment="1" applyProtection="1">
      <alignment horizontal="right"/>
      <protection locked="0"/>
    </xf>
    <xf numFmtId="0" fontId="36" fillId="0" borderId="0" xfId="0" applyFont="1" applyAlignment="1" applyProtection="1">
      <alignment horizontal="center" vertical="center" wrapText="1"/>
      <protection locked="0"/>
    </xf>
  </cellXfs>
  <cellStyles count="96">
    <cellStyle name="20% — акцент1" xfId="78" builtinId="30" hidden="1"/>
    <cellStyle name="20% — акцент2" xfId="81" builtinId="34" hidden="1"/>
    <cellStyle name="20% — акцент3" xfId="84" builtinId="38" hidden="1"/>
    <cellStyle name="20% — акцент4" xfId="87" builtinId="42" hidden="1"/>
    <cellStyle name="20% — акцент5" xfId="90" builtinId="46" hidden="1"/>
    <cellStyle name="20% — акцент6" xfId="93" builtinId="50" hidden="1"/>
    <cellStyle name="20% – Акцентування1" xfId="1" xr:uid="{18853383-46B2-439B-B21A-DDC722DD327B}"/>
    <cellStyle name="20% – Акцентування2" xfId="2" xr:uid="{660EDEC6-9586-4111-ACD5-E95009519EE3}"/>
    <cellStyle name="20% – Акцентування3" xfId="3" xr:uid="{94833AA9-6D90-4C97-89FB-C5759276214A}"/>
    <cellStyle name="20% – Акцентування4" xfId="4" xr:uid="{26151061-869A-40EA-A2CB-2B23A51E92B4}"/>
    <cellStyle name="20% – Акцентування5" xfId="5" xr:uid="{7EFD01A9-35DB-4EFC-8F2B-0D7B21C4B668}"/>
    <cellStyle name="20% – Акцентування6" xfId="6" xr:uid="{E553F4F8-AE48-4AB3-B4FC-14BA7314D54E}"/>
    <cellStyle name="40% — акцент1" xfId="79" builtinId="31" hidden="1"/>
    <cellStyle name="40% — акцент2" xfId="82" builtinId="35" hidden="1"/>
    <cellStyle name="40% — акцент3" xfId="85" builtinId="39" hidden="1"/>
    <cellStyle name="40% — акцент4" xfId="88" builtinId="43" hidden="1"/>
    <cellStyle name="40% — акцент5" xfId="91" builtinId="47" hidden="1"/>
    <cellStyle name="40% — акцент6" xfId="94" builtinId="51" hidden="1"/>
    <cellStyle name="40% – Акцентування1" xfId="7" xr:uid="{2ACEA1E4-56AB-4AE2-B599-25D13731BC07}"/>
    <cellStyle name="40% – Акцентування2" xfId="8" xr:uid="{93BF9B44-0B06-44B4-9D80-F4BA85669D9F}"/>
    <cellStyle name="40% – Акцентування3" xfId="9" xr:uid="{7472C5B4-73E6-4879-9CED-516B2BD33321}"/>
    <cellStyle name="40% – Акцентування4" xfId="10" xr:uid="{2530EC87-1CDA-49C1-BE22-74CB5A0A08BC}"/>
    <cellStyle name="40% – Акцентування5" xfId="11" xr:uid="{7A42038F-E4A9-4558-9530-C6DA61E356E9}"/>
    <cellStyle name="40% – Акцентування6" xfId="12" xr:uid="{36B5523C-B2AA-4D1A-9426-2FABE6FCDC86}"/>
    <cellStyle name="60% — акцент1" xfId="80" builtinId="32" hidden="1"/>
    <cellStyle name="60% — акцент2" xfId="83" builtinId="36" hidden="1"/>
    <cellStyle name="60% — акцент3" xfId="86" builtinId="40" hidden="1"/>
    <cellStyle name="60% — акцент4" xfId="89" builtinId="44" hidden="1"/>
    <cellStyle name="60% — акцент5" xfId="92" builtinId="48" hidden="1"/>
    <cellStyle name="60% — акцент6" xfId="95" builtinId="52" hidden="1"/>
    <cellStyle name="60% – Акцентування1" xfId="13" xr:uid="{A7ADA411-DF01-494E-982C-719A45B28595}"/>
    <cellStyle name="60% – Акцентування2" xfId="14" xr:uid="{3EA6AC02-2ADB-4EA4-BB95-0A85F4F134BA}"/>
    <cellStyle name="60% – Акцентування3" xfId="15" xr:uid="{8CA8A5A8-6435-4134-B8B0-A8DAC130CA65}"/>
    <cellStyle name="60% – Акцентування4" xfId="16" xr:uid="{27A47075-7DBF-468C-9E09-E9CCC717974C}"/>
    <cellStyle name="60% – Акцентування5" xfId="17" xr:uid="{654D4597-93CF-4E53-9CFE-E214F5060485}"/>
    <cellStyle name="60% – Акцентування6" xfId="18" xr:uid="{8E2EAC8B-C06A-4B37-A4D2-170112344789}"/>
    <cellStyle name="Normal_meresha_07" xfId="19" xr:uid="{7BC3D8A4-B48A-420C-9420-CD82866CC7A7}"/>
    <cellStyle name="Ввід" xfId="20" xr:uid="{50286AB9-148D-485B-8F6E-23137AAB1587}"/>
    <cellStyle name="Ввод " xfId="21" builtinId="20" customBuiltin="1"/>
    <cellStyle name="Ввод  2" xfId="22" xr:uid="{5FFA0E48-D551-4B27-BE3D-EBEF4F996D73}"/>
    <cellStyle name="Вывод 2" xfId="23" xr:uid="{443F0710-4009-457B-BCB6-6CB41853AEA9}"/>
    <cellStyle name="Вычисление 2" xfId="24" xr:uid="{484BA815-7BC9-4D77-BCBC-5A0122DFF84D}"/>
    <cellStyle name="Гарний" xfId="25" xr:uid="{2CC83F91-B177-4C06-A23E-1D56FD64EC62}"/>
    <cellStyle name="Добре" xfId="26" xr:uid="{9EDEE66C-78C6-44DC-981C-5DEA5A3270F3}"/>
    <cellStyle name="Заголовок 1" xfId="27" builtinId="16" customBuiltin="1"/>
    <cellStyle name="Заголовок 1 2" xfId="28" xr:uid="{73F0A3B9-E6D4-4C23-B678-D66F50F5A788}"/>
    <cellStyle name="Заголовок 2" xfId="29" builtinId="17" customBuiltin="1"/>
    <cellStyle name="Заголовок 2 2" xfId="30" xr:uid="{0ECBD3A8-488C-44CA-89AD-687A1F2DA579}"/>
    <cellStyle name="Заголовок 3" xfId="31" builtinId="18" customBuiltin="1"/>
    <cellStyle name="Заголовок 3 2" xfId="32" xr:uid="{E7EF1965-1808-46AA-9661-AB8D4A02F9A0}"/>
    <cellStyle name="Заголовок 4" xfId="33" builtinId="19" customBuiltin="1"/>
    <cellStyle name="Заголовок 4 2" xfId="34" xr:uid="{479304BF-808B-4B6A-8BAB-C3EAD4D59281}"/>
    <cellStyle name="Звичайний 10" xfId="35" xr:uid="{074E43A8-6FC5-4369-8095-1C875BD964D2}"/>
    <cellStyle name="Звичайний 11" xfId="36" xr:uid="{920800D7-70B5-4F98-88C7-DEE6448F78FA}"/>
    <cellStyle name="Звичайний 12" xfId="37" xr:uid="{C8A278BF-1E83-4862-9B26-89C785071D2C}"/>
    <cellStyle name="Звичайний 13" xfId="38" xr:uid="{6F72F340-64AF-4730-9032-9D5A44FC548F}"/>
    <cellStyle name="Звичайний 14" xfId="39" xr:uid="{D386A1E2-2466-443C-AFF6-707C89A75D10}"/>
    <cellStyle name="Звичайний 15" xfId="40" xr:uid="{EE2132E1-9FE4-4497-84E3-E4A2B3FF3FEA}"/>
    <cellStyle name="Звичайний 16" xfId="41" xr:uid="{D6ED0A0A-5D03-4E0C-962F-99BC4A08EBD9}"/>
    <cellStyle name="Звичайний 17" xfId="42" xr:uid="{C2C319A9-7810-4E8D-B9D1-982B899FFE15}"/>
    <cellStyle name="Звичайний 18" xfId="43" xr:uid="{812FDEFE-61FD-483D-9DD9-C17B7831A104}"/>
    <cellStyle name="Звичайний 19" xfId="44" xr:uid="{16707876-966D-4202-9982-4A52CD5296C4}"/>
    <cellStyle name="Звичайний 2" xfId="45" xr:uid="{AED22DA3-4E90-4841-848D-450C1871E4CC}"/>
    <cellStyle name="Звичайний 20" xfId="46" xr:uid="{1225530C-0AAC-429B-95AB-EFC56CC41558}"/>
    <cellStyle name="Звичайний 3" xfId="47" xr:uid="{6280E5D6-1C07-4145-AD8B-1B549B1985D6}"/>
    <cellStyle name="Звичайний 4" xfId="48" xr:uid="{1D8CD1C7-CCBE-4480-876D-282A7555CC78}"/>
    <cellStyle name="Звичайний 5" xfId="49" xr:uid="{A51D726B-A26D-433A-A3BD-841914ABF9ED}"/>
    <cellStyle name="Звичайний 6" xfId="50" xr:uid="{4AEF922F-11C5-425A-9D9F-D765F97CA9CB}"/>
    <cellStyle name="Звичайний 7" xfId="51" xr:uid="{A1595CE5-9295-4528-9845-E01DFCAC49EC}"/>
    <cellStyle name="Звичайний 8" xfId="52" xr:uid="{3D0165F8-5DF5-4C03-B4C6-02944EC7BF9F}"/>
    <cellStyle name="Звичайний 9" xfId="53" xr:uid="{B8E63EEC-74E9-46A9-B5B9-3EF1AA189BF2}"/>
    <cellStyle name="Зв'язана клітинка" xfId="54" xr:uid="{FB0767E4-D4DD-4E66-96E3-68BDEEC2EC42}"/>
    <cellStyle name="Итог 2" xfId="55" xr:uid="{96A1AE5C-3448-4619-9F59-5D5F98062797}"/>
    <cellStyle name="Контрольна клітинка" xfId="56" xr:uid="{07C89FB5-DF51-4B33-A484-9623D9EEAC03}"/>
    <cellStyle name="Контрольная ячейка" xfId="57" builtinId="23" customBuiltin="1"/>
    <cellStyle name="Контрольная ячейка 2" xfId="58" xr:uid="{C17DF4D2-4F32-49F6-A3D5-D8748336AB79}"/>
    <cellStyle name="Назва" xfId="59" xr:uid="{511C0BC4-757E-4672-8971-5E0A17DB51D3}"/>
    <cellStyle name="Название" xfId="60" builtinId="15" customBuiltin="1"/>
    <cellStyle name="Название 2" xfId="61" xr:uid="{8EAC6E26-50EA-4C3A-98D7-65479BC65D6F}"/>
    <cellStyle name="Нейтральний" xfId="62" xr:uid="{EF84A3EF-EDA8-4AA2-9AED-FBB57CA0F7BB}"/>
    <cellStyle name="Нейтральный 2" xfId="63" xr:uid="{07DFD217-59DA-46BD-8BB4-9C06E782DC5B}"/>
    <cellStyle name="Обычный" xfId="0" builtinId="0"/>
    <cellStyle name="Обычный 2" xfId="64" xr:uid="{0ADD9CEC-8D29-48CF-9152-85EAF02C32C2}"/>
    <cellStyle name="Обычный 3" xfId="65" xr:uid="{3C1DF8E9-F95A-477D-893A-A71072225427}"/>
    <cellStyle name="Обычный 4" xfId="66" xr:uid="{E566CDEC-E2A3-4077-BAF3-B56614746348}"/>
    <cellStyle name="Плохой 2" xfId="67" xr:uid="{2F9904ED-FD6A-49A9-8D89-F2F70EDEF21F}"/>
    <cellStyle name="Пояснение 2" xfId="68" xr:uid="{03B25884-9C7B-451F-A918-673E41789DFD}"/>
    <cellStyle name="Примечание 2" xfId="69" xr:uid="{E79B756D-3246-45EC-8D54-8AA1A5E9B60F}"/>
    <cellStyle name="Связанная ячейка" xfId="70" builtinId="24" customBuiltin="1"/>
    <cellStyle name="Связанная ячейка 2" xfId="71" xr:uid="{885FBA34-3F99-4609-9350-65D825EAC6E1}"/>
    <cellStyle name="Стиль 1" xfId="72" xr:uid="{97C5C565-1639-43BC-A471-0F788816C7A2}"/>
    <cellStyle name="Текст попередження" xfId="73" xr:uid="{B16D1581-E81A-409C-9FCF-588CC5836AFE}"/>
    <cellStyle name="Текст предупреждения" xfId="74" builtinId="11" customBuiltin="1"/>
    <cellStyle name="Текст предупреждения 2" xfId="75" xr:uid="{41AAEBC7-C367-4F22-92EB-B564CE840D43}"/>
    <cellStyle name="Хороший" xfId="76" builtinId="26" customBuiltin="1"/>
    <cellStyle name="Хороший 2" xfId="77" xr:uid="{BDA55120-61D5-43D1-912A-AA9F02D545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AppData/Local/Temp/pid-5776/&#1044;&#1086;&#1076;&#1072;&#1090;&#1086;&#1082;%207%20-%201111%20&#1055;&#1110;&#1076;&#1076;&#1091;&#1073;&#1085;&#1072;.xls" TargetMode="External"/><Relationship Id="rId1" Type="http://schemas.openxmlformats.org/officeDocument/2006/relationships/externalLinkPath" Target="/Users/User/AppData/Local/Temp/pid-5776/&#1044;&#1086;&#1076;&#1072;&#1090;&#1086;&#1082;%207%20-%201111%20&#1055;&#1110;&#1076;&#1076;&#1091;&#1073;&#1085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дод 6 гран ГРК"/>
      <sheetName val="Дод 7"/>
    </sheetNames>
    <sheetDataSet>
      <sheetData sheetId="0"/>
      <sheetData sheetId="1">
        <row r="19">
          <cell r="E19">
            <v>49765200</v>
          </cell>
          <cell r="F19">
            <v>53469000</v>
          </cell>
          <cell r="G19">
            <v>56769400</v>
          </cell>
        </row>
        <row r="139">
          <cell r="E139">
            <v>968000</v>
          </cell>
          <cell r="F139">
            <v>968000</v>
          </cell>
          <cell r="G139">
            <v>968000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3CD7-89BE-4E25-A49B-F6922D6E23CE}">
  <sheetPr>
    <tabColor indexed="11"/>
  </sheetPr>
  <dimension ref="A1:T38"/>
  <sheetViews>
    <sheetView tabSelected="1" topLeftCell="A19" zoomScaleNormal="100" zoomScaleSheetLayoutView="90" workbookViewId="0">
      <selection activeCell="O34" sqref="O34"/>
    </sheetView>
  </sheetViews>
  <sheetFormatPr defaultRowHeight="18.75"/>
  <cols>
    <col min="1" max="1" width="6" style="76" customWidth="1"/>
    <col min="2" max="2" width="49" style="76" customWidth="1"/>
    <col min="3" max="3" width="21" style="76" customWidth="1"/>
    <col min="4" max="4" width="19.42578125" style="76" customWidth="1"/>
    <col min="5" max="5" width="19.5703125" style="76" customWidth="1"/>
    <col min="6" max="6" width="21.42578125" style="76" customWidth="1"/>
    <col min="7" max="7" width="18.140625" style="76" customWidth="1"/>
    <col min="8" max="8" width="17.5703125" style="76" customWidth="1"/>
    <col min="9" max="16384" width="9.140625" style="76"/>
  </cols>
  <sheetData>
    <row r="1" spans="1:20">
      <c r="E1" s="77"/>
      <c r="F1" s="162" t="s">
        <v>69</v>
      </c>
      <c r="G1" s="78"/>
    </row>
    <row r="2" spans="1:20" ht="36" customHeight="1">
      <c r="D2" s="160"/>
      <c r="E2" s="160"/>
      <c r="F2" s="182" t="s">
        <v>143</v>
      </c>
      <c r="G2" s="182"/>
      <c r="H2" s="79"/>
    </row>
    <row r="3" spans="1:20" ht="13.5" customHeight="1">
      <c r="A3" s="80"/>
      <c r="D3" s="77"/>
      <c r="E3" s="77"/>
      <c r="F3" s="78"/>
      <c r="G3" s="78"/>
      <c r="H3" s="78"/>
    </row>
    <row r="4" spans="1:20" ht="10.5" customHeight="1">
      <c r="A4" s="80"/>
      <c r="D4" s="77"/>
      <c r="E4" s="77"/>
      <c r="F4" s="78"/>
      <c r="G4" s="78"/>
      <c r="H4" s="78"/>
    </row>
    <row r="5" spans="1:20" ht="64.5" customHeight="1">
      <c r="B5" s="181" t="s">
        <v>76</v>
      </c>
      <c r="C5" s="181"/>
      <c r="D5" s="181"/>
      <c r="E5" s="181"/>
      <c r="F5" s="181"/>
      <c r="G5" s="181"/>
      <c r="H5" s="81"/>
      <c r="I5" s="81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1:20">
      <c r="B6" s="83">
        <v>1710000000</v>
      </c>
      <c r="C6" s="84"/>
      <c r="D6" s="84"/>
      <c r="E6" s="84"/>
    </row>
    <row r="7" spans="1:20" ht="25.5" customHeight="1">
      <c r="B7" s="85" t="s">
        <v>14</v>
      </c>
      <c r="C7" s="84"/>
      <c r="D7" s="84"/>
      <c r="E7" s="84"/>
    </row>
    <row r="8" spans="1:20" ht="20.25" customHeight="1">
      <c r="G8" s="84" t="s">
        <v>16</v>
      </c>
    </row>
    <row r="9" spans="1:20" s="88" customFormat="1" ht="39" customHeight="1">
      <c r="A9" s="86" t="s">
        <v>45</v>
      </c>
      <c r="B9" s="86" t="s">
        <v>46</v>
      </c>
      <c r="C9" s="13" t="s">
        <v>144</v>
      </c>
      <c r="D9" s="13" t="s">
        <v>145</v>
      </c>
      <c r="E9" s="13" t="s">
        <v>123</v>
      </c>
      <c r="F9" s="13" t="s">
        <v>124</v>
      </c>
      <c r="G9" s="13" t="s">
        <v>146</v>
      </c>
      <c r="H9" s="87"/>
    </row>
    <row r="10" spans="1:20" s="92" customFormat="1">
      <c r="A10" s="89">
        <v>1</v>
      </c>
      <c r="B10" s="90">
        <v>2</v>
      </c>
      <c r="C10" s="90">
        <v>3</v>
      </c>
      <c r="D10" s="90">
        <v>4</v>
      </c>
      <c r="E10" s="90">
        <v>5</v>
      </c>
      <c r="F10" s="90">
        <v>6</v>
      </c>
      <c r="G10" s="90">
        <v>7</v>
      </c>
      <c r="H10" s="91"/>
    </row>
    <row r="11" spans="1:20" s="92" customFormat="1" ht="22.5" customHeight="1">
      <c r="A11" s="180" t="s">
        <v>55</v>
      </c>
      <c r="B11" s="180"/>
      <c r="C11" s="180"/>
      <c r="D11" s="180"/>
      <c r="E11" s="180"/>
      <c r="F11" s="180"/>
      <c r="G11" s="180"/>
      <c r="H11" s="91"/>
    </row>
    <row r="12" spans="1:20" s="96" customFormat="1" ht="36.75" customHeight="1">
      <c r="A12" s="93" t="s">
        <v>47</v>
      </c>
      <c r="B12" s="94" t="s">
        <v>48</v>
      </c>
      <c r="C12" s="95">
        <f>C13+C14</f>
        <v>4296807595</v>
      </c>
      <c r="D12" s="95">
        <f>D13+D14</f>
        <v>3746763360</v>
      </c>
      <c r="E12" s="95">
        <f>E13+E14</f>
        <v>3452771902</v>
      </c>
      <c r="F12" s="95">
        <f>F13+F14</f>
        <v>3716450388</v>
      </c>
      <c r="G12" s="95">
        <f>G13+G14</f>
        <v>3955114974</v>
      </c>
    </row>
    <row r="13" spans="1:20" s="100" customFormat="1" ht="22.5" customHeight="1">
      <c r="A13" s="97" t="s">
        <v>42</v>
      </c>
      <c r="B13" s="98" t="s">
        <v>49</v>
      </c>
      <c r="C13" s="99">
        <f>'дод 2'!C58</f>
        <v>3955890775</v>
      </c>
      <c r="D13" s="99">
        <f>'дод 2'!D58</f>
        <v>3318958010</v>
      </c>
      <c r="E13" s="99">
        <f>'дод 2'!E58</f>
        <v>3190231665</v>
      </c>
      <c r="F13" s="99">
        <f>'дод 2'!F58</f>
        <v>3450382738</v>
      </c>
      <c r="G13" s="99">
        <f>'дод 2'!G58</f>
        <v>3669832725</v>
      </c>
    </row>
    <row r="14" spans="1:20" s="100" customFormat="1" ht="22.5" customHeight="1">
      <c r="A14" s="97" t="s">
        <v>42</v>
      </c>
      <c r="B14" s="98" t="s">
        <v>44</v>
      </c>
      <c r="C14" s="99">
        <f>'дод 2'!C59</f>
        <v>340916820</v>
      </c>
      <c r="D14" s="99">
        <f>'дод 2'!D59</f>
        <v>427805350</v>
      </c>
      <c r="E14" s="99">
        <f>'дод 2'!E59</f>
        <v>262540237</v>
      </c>
      <c r="F14" s="99">
        <f>'дод 2'!F59</f>
        <v>266067650</v>
      </c>
      <c r="G14" s="99">
        <f>'дод 2'!G59</f>
        <v>285282249</v>
      </c>
    </row>
    <row r="15" spans="1:20" s="102" customFormat="1" ht="28.9" customHeight="1">
      <c r="A15" s="93" t="s">
        <v>50</v>
      </c>
      <c r="B15" s="94" t="s">
        <v>51</v>
      </c>
      <c r="C15" s="95">
        <f>C16+C17</f>
        <v>-133900845</v>
      </c>
      <c r="D15" s="95">
        <f>D16+D17</f>
        <v>99258521</v>
      </c>
      <c r="E15" s="95">
        <f>E16+E17</f>
        <v>0</v>
      </c>
      <c r="F15" s="95">
        <f>F16+F17</f>
        <v>0</v>
      </c>
      <c r="G15" s="95">
        <f>G16+G17</f>
        <v>0</v>
      </c>
    </row>
    <row r="16" spans="1:20" ht="22.5" customHeight="1">
      <c r="A16" s="97" t="s">
        <v>42</v>
      </c>
      <c r="B16" s="98" t="s">
        <v>49</v>
      </c>
      <c r="C16" s="103">
        <f>'дод 3 фін'!C49</f>
        <v>-1388960202</v>
      </c>
      <c r="D16" s="103">
        <f>'дод 3 фін'!D49</f>
        <v>-256136031</v>
      </c>
      <c r="E16" s="103">
        <f>'дод 3 фін'!E49</f>
        <v>-150000000</v>
      </c>
      <c r="F16" s="103">
        <f>'дод 3 фін'!F49</f>
        <v>-200000000</v>
      </c>
      <c r="G16" s="173">
        <f>'дод 3 фін'!G49</f>
        <v>-250000000</v>
      </c>
    </row>
    <row r="17" spans="1:9" ht="22.5" customHeight="1">
      <c r="A17" s="97" t="s">
        <v>42</v>
      </c>
      <c r="B17" s="98" t="s">
        <v>44</v>
      </c>
      <c r="C17" s="103">
        <f>'дод 3 фін'!C50</f>
        <v>1255059357</v>
      </c>
      <c r="D17" s="103">
        <f>'дод 3 фін'!D50</f>
        <v>355394552</v>
      </c>
      <c r="E17" s="103">
        <f>'дод 3 фін'!E50</f>
        <v>150000000</v>
      </c>
      <c r="F17" s="103">
        <f>'дод 3 фін'!F50</f>
        <v>200000000</v>
      </c>
      <c r="G17" s="173">
        <f>'дод 3 фін'!G50</f>
        <v>250000000</v>
      </c>
    </row>
    <row r="18" spans="1:9" s="102" customFormat="1" ht="29.25" customHeight="1">
      <c r="A18" s="93" t="s">
        <v>52</v>
      </c>
      <c r="B18" s="94" t="s">
        <v>53</v>
      </c>
      <c r="C18" s="95">
        <f>C19+C20</f>
        <v>1705247</v>
      </c>
      <c r="D18" s="95">
        <f>D19+D20</f>
        <v>540620</v>
      </c>
      <c r="E18" s="101">
        <f>E19+E20</f>
        <v>512840</v>
      </c>
      <c r="F18" s="101">
        <f>F19+F20</f>
        <v>484000</v>
      </c>
      <c r="G18" s="101">
        <f>G19+G20</f>
        <v>456000</v>
      </c>
    </row>
    <row r="19" spans="1:9" ht="22.5" customHeight="1">
      <c r="A19" s="97" t="s">
        <v>42</v>
      </c>
      <c r="B19" s="98" t="s">
        <v>49</v>
      </c>
      <c r="C19" s="103">
        <f>'дод 8 кредитув'!C12</f>
        <v>0</v>
      </c>
      <c r="D19" s="103">
        <f>'дод 8 кредитув'!D12</f>
        <v>0</v>
      </c>
      <c r="E19" s="103">
        <f>'дод 8 кредитув'!E12</f>
        <v>0</v>
      </c>
      <c r="F19" s="103">
        <f>'дод 8 кредитув'!F12</f>
        <v>0</v>
      </c>
      <c r="G19" s="103">
        <f>'дод 8 кредитув'!G12</f>
        <v>0</v>
      </c>
    </row>
    <row r="20" spans="1:9" ht="22.5" customHeight="1">
      <c r="A20" s="97" t="s">
        <v>42</v>
      </c>
      <c r="B20" s="98" t="s">
        <v>44</v>
      </c>
      <c r="C20" s="103">
        <f>-'дод 8 кредитув'!C13</f>
        <v>1705247</v>
      </c>
      <c r="D20" s="103">
        <f>-'дод 8 кредитув'!D13</f>
        <v>540620</v>
      </c>
      <c r="E20" s="103">
        <f>-'дод 8 кредитув'!E13</f>
        <v>512840</v>
      </c>
      <c r="F20" s="103">
        <f>-'дод 8 кредитув'!F13</f>
        <v>484000</v>
      </c>
      <c r="G20" s="103">
        <f>-'дод 8 кредитув'!G13</f>
        <v>456000</v>
      </c>
    </row>
    <row r="21" spans="1:9" s="102" customFormat="1" ht="30" customHeight="1">
      <c r="A21" s="104" t="s">
        <v>42</v>
      </c>
      <c r="B21" s="105" t="s">
        <v>54</v>
      </c>
      <c r="C21" s="106">
        <f t="shared" ref="C21:G23" si="0">C12+C15+C18</f>
        <v>4164611997</v>
      </c>
      <c r="D21" s="106">
        <f t="shared" si="0"/>
        <v>3846562501</v>
      </c>
      <c r="E21" s="106">
        <f t="shared" si="0"/>
        <v>3453284742</v>
      </c>
      <c r="F21" s="106">
        <f t="shared" si="0"/>
        <v>3716934388</v>
      </c>
      <c r="G21" s="106">
        <f>G12+G15+G18</f>
        <v>3955570974</v>
      </c>
      <c r="H21" s="107"/>
    </row>
    <row r="22" spans="1:9" ht="22.5" customHeight="1">
      <c r="A22" s="97" t="s">
        <v>42</v>
      </c>
      <c r="B22" s="98" t="s">
        <v>49</v>
      </c>
      <c r="C22" s="103">
        <f t="shared" si="0"/>
        <v>2566930573</v>
      </c>
      <c r="D22" s="103">
        <f t="shared" si="0"/>
        <v>3062821979</v>
      </c>
      <c r="E22" s="103">
        <f t="shared" si="0"/>
        <v>3040231665</v>
      </c>
      <c r="F22" s="103">
        <f t="shared" si="0"/>
        <v>3250382738</v>
      </c>
      <c r="G22" s="103">
        <f t="shared" si="0"/>
        <v>3419832725</v>
      </c>
    </row>
    <row r="23" spans="1:9">
      <c r="A23" s="97" t="s">
        <v>42</v>
      </c>
      <c r="B23" s="98" t="s">
        <v>44</v>
      </c>
      <c r="C23" s="99">
        <f t="shared" si="0"/>
        <v>1597681424</v>
      </c>
      <c r="D23" s="99">
        <f t="shared" si="0"/>
        <v>783740522</v>
      </c>
      <c r="E23" s="99">
        <f t="shared" si="0"/>
        <v>413053077</v>
      </c>
      <c r="F23" s="99">
        <f t="shared" si="0"/>
        <v>466551650</v>
      </c>
      <c r="G23" s="99">
        <f t="shared" si="0"/>
        <v>535738249</v>
      </c>
    </row>
    <row r="24" spans="1:9" ht="55.5" customHeight="1">
      <c r="A24" s="180" t="s">
        <v>56</v>
      </c>
      <c r="B24" s="180"/>
      <c r="C24" s="180"/>
      <c r="D24" s="180"/>
      <c r="E24" s="180"/>
      <c r="F24" s="180"/>
      <c r="G24" s="180"/>
    </row>
    <row r="25" spans="1:9" s="96" customFormat="1" ht="36.75" customHeight="1">
      <c r="A25" s="93" t="s">
        <v>47</v>
      </c>
      <c r="B25" s="94" t="s">
        <v>57</v>
      </c>
      <c r="C25" s="95">
        <f>C26+C27</f>
        <v>4163229014.0900002</v>
      </c>
      <c r="D25" s="95">
        <f>D26+D27</f>
        <v>3846016961</v>
      </c>
      <c r="E25" s="95">
        <f>E26+E27</f>
        <v>3452767272</v>
      </c>
      <c r="F25" s="95">
        <f>F26+F27</f>
        <v>3716445998</v>
      </c>
      <c r="G25" s="95">
        <f>G26+G27</f>
        <v>3955110974</v>
      </c>
      <c r="I25" s="108"/>
    </row>
    <row r="26" spans="1:9" ht="22.5" customHeight="1">
      <c r="A26" s="97" t="s">
        <v>42</v>
      </c>
      <c r="B26" s="98" t="s">
        <v>49</v>
      </c>
      <c r="C26" s="99">
        <f>'дод 7 гран КПК'!C52</f>
        <v>2566930573.0900002</v>
      </c>
      <c r="D26" s="99">
        <f>'дод 7 гран КПК'!D52</f>
        <v>3062821979</v>
      </c>
      <c r="E26" s="99">
        <f>'дод 7 гран КПК'!E52</f>
        <v>3040231665</v>
      </c>
      <c r="F26" s="99">
        <f>'дод 7 гран КПК'!F52</f>
        <v>3250382738</v>
      </c>
      <c r="G26" s="99">
        <f>'дод 7 гран КПК'!G52</f>
        <v>3419832725</v>
      </c>
    </row>
    <row r="27" spans="1:9" s="109" customFormat="1" ht="22.5" customHeight="1">
      <c r="A27" s="97" t="s">
        <v>42</v>
      </c>
      <c r="B27" s="98" t="s">
        <v>126</v>
      </c>
      <c r="C27" s="103">
        <f>'дод 7 гран КПК'!C53+C28</f>
        <v>1596298441</v>
      </c>
      <c r="D27" s="103">
        <f>'дод 7 гран КПК'!D53+D28</f>
        <v>783194982</v>
      </c>
      <c r="E27" s="103">
        <f>'дод 7 гран КПК'!E53+E28</f>
        <v>412535607</v>
      </c>
      <c r="F27" s="103">
        <f>'дод 7 гран КПК'!F53+F28</f>
        <v>466063260</v>
      </c>
      <c r="G27" s="103">
        <f>'дод 7 гран КПК'!G53+G28</f>
        <v>535278249</v>
      </c>
    </row>
    <row r="28" spans="1:9" s="109" customFormat="1" ht="22.5" customHeight="1">
      <c r="A28" s="97" t="s">
        <v>42</v>
      </c>
      <c r="B28" s="98" t="s">
        <v>125</v>
      </c>
      <c r="C28" s="103">
        <v>0</v>
      </c>
      <c r="D28" s="103">
        <v>0</v>
      </c>
      <c r="E28" s="103">
        <v>150000000</v>
      </c>
      <c r="F28" s="103">
        <v>200000000</v>
      </c>
      <c r="G28" s="103">
        <v>250000000</v>
      </c>
    </row>
    <row r="29" spans="1:9" s="102" customFormat="1" ht="36.75" customHeight="1">
      <c r="A29" s="93" t="s">
        <v>50</v>
      </c>
      <c r="B29" s="94" t="s">
        <v>58</v>
      </c>
      <c r="C29" s="95">
        <f>C30+C31</f>
        <v>1382983</v>
      </c>
      <c r="D29" s="95">
        <f>D30+D31</f>
        <v>545540</v>
      </c>
      <c r="E29" s="95">
        <f>E30+E31</f>
        <v>517470</v>
      </c>
      <c r="F29" s="95">
        <f>F30+F31</f>
        <v>488390</v>
      </c>
      <c r="G29" s="95">
        <f>G30+G31</f>
        <v>460000</v>
      </c>
    </row>
    <row r="30" spans="1:9" s="109" customFormat="1" ht="22.5" customHeight="1">
      <c r="A30" s="97" t="s">
        <v>42</v>
      </c>
      <c r="B30" s="98" t="s">
        <v>49</v>
      </c>
      <c r="C30" s="103">
        <f>'дод 8 кредитув'!C15</f>
        <v>0</v>
      </c>
      <c r="D30" s="103">
        <f>'дод 8 кредитув'!D15</f>
        <v>0</v>
      </c>
      <c r="E30" s="103">
        <f>'дод 8 кредитув'!E15</f>
        <v>0</v>
      </c>
      <c r="F30" s="103">
        <f>'дод 8 кредитув'!F15</f>
        <v>0</v>
      </c>
      <c r="G30" s="103">
        <f>'дод 8 кредитув'!G15</f>
        <v>0</v>
      </c>
    </row>
    <row r="31" spans="1:9" s="109" customFormat="1" ht="22.5" customHeight="1">
      <c r="A31" s="97" t="s">
        <v>42</v>
      </c>
      <c r="B31" s="98" t="s">
        <v>126</v>
      </c>
      <c r="C31" s="103">
        <f>'дод 8 кредитув'!C16</f>
        <v>1382983</v>
      </c>
      <c r="D31" s="103">
        <f>'дод 8 кредитув'!D16</f>
        <v>545540</v>
      </c>
      <c r="E31" s="103">
        <f>'дод 8 кредитув'!E16</f>
        <v>517470</v>
      </c>
      <c r="F31" s="103">
        <f>'дод 8 кредитув'!F16</f>
        <v>488390</v>
      </c>
      <c r="G31" s="103">
        <f>'дод 8 кредитув'!G16</f>
        <v>460000</v>
      </c>
    </row>
    <row r="32" spans="1:9" s="109" customFormat="1" ht="22.5" customHeight="1">
      <c r="A32" s="97" t="s">
        <v>42</v>
      </c>
      <c r="B32" s="98" t="s">
        <v>125</v>
      </c>
      <c r="C32" s="103"/>
      <c r="D32" s="103"/>
      <c r="E32" s="103"/>
      <c r="F32" s="103"/>
      <c r="G32" s="103"/>
    </row>
    <row r="33" spans="1:7" s="110" customFormat="1" ht="36.75" customHeight="1">
      <c r="A33" s="104" t="s">
        <v>42</v>
      </c>
      <c r="B33" s="105" t="s">
        <v>59</v>
      </c>
      <c r="C33" s="106">
        <f>C29+C25</f>
        <v>4164611997.0900002</v>
      </c>
      <c r="D33" s="106">
        <f>D29+D25</f>
        <v>3846562501</v>
      </c>
      <c r="E33" s="106">
        <f>E29+E25</f>
        <v>3453284742</v>
      </c>
      <c r="F33" s="106">
        <f>F29+F25</f>
        <v>3716934388</v>
      </c>
      <c r="G33" s="106">
        <f>G29+G25</f>
        <v>3955570974</v>
      </c>
    </row>
    <row r="34" spans="1:7" s="109" customFormat="1" ht="22.5" customHeight="1">
      <c r="A34" s="97" t="s">
        <v>42</v>
      </c>
      <c r="B34" s="98" t="s">
        <v>49</v>
      </c>
      <c r="C34" s="103">
        <f>C26+C30</f>
        <v>2566930573.0900002</v>
      </c>
      <c r="D34" s="103">
        <f>D26+D30</f>
        <v>3062821979</v>
      </c>
      <c r="E34" s="103">
        <f>E26+E30</f>
        <v>3040231665</v>
      </c>
      <c r="F34" s="103">
        <f>F26+F30</f>
        <v>3250382738</v>
      </c>
      <c r="G34" s="103">
        <f>G26+G30</f>
        <v>3419832725</v>
      </c>
    </row>
    <row r="35" spans="1:7" s="109" customFormat="1" ht="22.5" customHeight="1">
      <c r="A35" s="97" t="s">
        <v>42</v>
      </c>
      <c r="B35" s="98" t="s">
        <v>126</v>
      </c>
      <c r="C35" s="99">
        <f t="shared" ref="C35:G36" si="1">C31+C27</f>
        <v>1597681424</v>
      </c>
      <c r="D35" s="99">
        <f t="shared" si="1"/>
        <v>783740522</v>
      </c>
      <c r="E35" s="99">
        <f t="shared" si="1"/>
        <v>413053077</v>
      </c>
      <c r="F35" s="99">
        <f t="shared" si="1"/>
        <v>466551650</v>
      </c>
      <c r="G35" s="99">
        <f t="shared" si="1"/>
        <v>535738249</v>
      </c>
    </row>
    <row r="36" spans="1:7" s="109" customFormat="1" ht="22.5" customHeight="1">
      <c r="A36" s="97" t="s">
        <v>42</v>
      </c>
      <c r="B36" s="98" t="s">
        <v>125</v>
      </c>
      <c r="C36" s="99">
        <f t="shared" si="1"/>
        <v>0</v>
      </c>
      <c r="D36" s="99">
        <f t="shared" si="1"/>
        <v>0</v>
      </c>
      <c r="E36" s="99">
        <f t="shared" si="1"/>
        <v>150000000</v>
      </c>
      <c r="F36" s="99">
        <f t="shared" si="1"/>
        <v>200000000</v>
      </c>
      <c r="G36" s="99">
        <f t="shared" si="1"/>
        <v>250000000</v>
      </c>
    </row>
    <row r="37" spans="1:7" ht="45.75" customHeight="1">
      <c r="A37" s="179" t="s">
        <v>142</v>
      </c>
      <c r="B37" s="179"/>
      <c r="C37" s="179"/>
      <c r="F37" s="159"/>
      <c r="G37" s="159" t="s">
        <v>74</v>
      </c>
    </row>
    <row r="38" spans="1:7">
      <c r="C38" s="137"/>
      <c r="D38" s="137"/>
      <c r="E38" s="137"/>
      <c r="F38" s="137"/>
      <c r="G38" s="137"/>
    </row>
  </sheetData>
  <mergeCells count="5">
    <mergeCell ref="A37:C37"/>
    <mergeCell ref="A11:G11"/>
    <mergeCell ref="A24:G24"/>
    <mergeCell ref="B5:G5"/>
    <mergeCell ref="F2:G2"/>
  </mergeCells>
  <phoneticPr fontId="19" type="noConversion"/>
  <pageMargins left="0.54" right="0.35" top="0.4" bottom="0.22" header="0.43" footer="0.2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2E0B-F0C7-48AF-9B91-B97B03BD626E}">
  <sheetPr>
    <tabColor indexed="11"/>
  </sheetPr>
  <dimension ref="A1:G61"/>
  <sheetViews>
    <sheetView view="pageBreakPreview" topLeftCell="A40" zoomScaleNormal="100" zoomScaleSheetLayoutView="100" workbookViewId="0">
      <selection activeCell="D57" sqref="D57"/>
    </sheetView>
  </sheetViews>
  <sheetFormatPr defaultRowHeight="18.75"/>
  <cols>
    <col min="1" max="1" width="9.5703125" style="76" customWidth="1"/>
    <col min="2" max="2" width="56.85546875" style="76" customWidth="1"/>
    <col min="3" max="3" width="16" style="76" customWidth="1"/>
    <col min="4" max="4" width="15.42578125" style="76" customWidth="1"/>
    <col min="5" max="5" width="15.7109375" style="76" customWidth="1"/>
    <col min="6" max="6" width="19" style="76" customWidth="1"/>
    <col min="7" max="7" width="20.42578125" style="76" customWidth="1"/>
    <col min="8" max="16384" width="9.140625" style="76"/>
  </cols>
  <sheetData>
    <row r="1" spans="1:7">
      <c r="A1" s="138"/>
      <c r="B1" s="138"/>
      <c r="C1" s="138"/>
      <c r="D1" s="139"/>
      <c r="F1" s="59" t="s">
        <v>90</v>
      </c>
      <c r="G1" s="61"/>
    </row>
    <row r="2" spans="1:7" ht="38.25" customHeight="1">
      <c r="A2" s="138"/>
      <c r="B2" s="138"/>
      <c r="C2" s="138"/>
      <c r="D2" s="140"/>
      <c r="E2" s="161"/>
      <c r="F2" s="182" t="s">
        <v>143</v>
      </c>
      <c r="G2" s="182"/>
    </row>
    <row r="3" spans="1:7">
      <c r="A3" s="138"/>
      <c r="B3" s="138"/>
      <c r="C3" s="138"/>
      <c r="D3" s="138"/>
      <c r="E3" s="141"/>
      <c r="F3" s="141"/>
      <c r="G3" s="138"/>
    </row>
    <row r="4" spans="1:7">
      <c r="A4" s="48"/>
      <c r="B4" s="183" t="s">
        <v>114</v>
      </c>
      <c r="C4" s="183"/>
      <c r="D4" s="183"/>
      <c r="E4" s="183"/>
      <c r="F4" s="183"/>
      <c r="G4" s="48"/>
    </row>
    <row r="5" spans="1:7">
      <c r="A5" s="48"/>
      <c r="B5" s="149">
        <v>1710000000</v>
      </c>
      <c r="C5" s="48"/>
      <c r="D5" s="48"/>
      <c r="E5" s="48"/>
      <c r="F5" s="48"/>
      <c r="G5" s="48"/>
    </row>
    <row r="6" spans="1:7">
      <c r="A6" s="48"/>
      <c r="B6" s="150" t="s">
        <v>91</v>
      </c>
      <c r="C6" s="48"/>
      <c r="D6" s="48"/>
      <c r="E6" s="48"/>
      <c r="F6" s="48"/>
      <c r="G6" s="48"/>
    </row>
    <row r="7" spans="1:7" ht="13.15" customHeight="1">
      <c r="A7" s="48"/>
      <c r="B7" s="48"/>
      <c r="C7" s="48"/>
      <c r="D7" s="48"/>
      <c r="E7" s="48"/>
      <c r="F7" s="48"/>
      <c r="G7" s="65" t="s">
        <v>16</v>
      </c>
    </row>
    <row r="8" spans="1:7" ht="40.15" customHeight="1">
      <c r="A8" s="151" t="s">
        <v>92</v>
      </c>
      <c r="B8" s="151" t="s">
        <v>46</v>
      </c>
      <c r="C8" s="152" t="s">
        <v>144</v>
      </c>
      <c r="D8" s="152" t="s">
        <v>145</v>
      </c>
      <c r="E8" s="152" t="s">
        <v>123</v>
      </c>
      <c r="F8" s="152" t="s">
        <v>124</v>
      </c>
      <c r="G8" s="152" t="s">
        <v>146</v>
      </c>
    </row>
    <row r="9" spans="1:7">
      <c r="A9" s="153">
        <v>1</v>
      </c>
      <c r="B9" s="153">
        <v>2</v>
      </c>
      <c r="C9" s="153">
        <v>3</v>
      </c>
      <c r="D9" s="153">
        <v>4</v>
      </c>
      <c r="E9" s="153">
        <v>5</v>
      </c>
      <c r="F9" s="153">
        <v>6</v>
      </c>
      <c r="G9" s="153">
        <v>7</v>
      </c>
    </row>
    <row r="10" spans="1:7">
      <c r="A10" s="154"/>
      <c r="B10" s="184" t="s">
        <v>93</v>
      </c>
      <c r="C10" s="184"/>
      <c r="D10" s="184"/>
      <c r="E10" s="184"/>
      <c r="F10" s="184"/>
      <c r="G10" s="154"/>
    </row>
    <row r="11" spans="1:7" ht="19.899999999999999" customHeight="1">
      <c r="A11" s="174" t="s">
        <v>42</v>
      </c>
      <c r="B11" s="175" t="s">
        <v>94</v>
      </c>
      <c r="C11" s="176">
        <v>1744316106</v>
      </c>
      <c r="D11" s="176">
        <v>1935505260</v>
      </c>
      <c r="E11" s="176">
        <v>2290700000</v>
      </c>
      <c r="F11" s="176">
        <v>2457400000</v>
      </c>
      <c r="G11" s="176">
        <v>2611600000</v>
      </c>
    </row>
    <row r="12" spans="1:7">
      <c r="A12" s="177">
        <v>10000000</v>
      </c>
      <c r="B12" s="175" t="s">
        <v>127</v>
      </c>
      <c r="C12" s="176">
        <v>1705856524</v>
      </c>
      <c r="D12" s="176">
        <v>1897174418</v>
      </c>
      <c r="E12" s="176">
        <v>2246628100</v>
      </c>
      <c r="F12" s="176">
        <v>2413276900</v>
      </c>
      <c r="G12" s="176">
        <v>2567475700</v>
      </c>
    </row>
    <row r="13" spans="1:7">
      <c r="A13" s="177">
        <v>11010000</v>
      </c>
      <c r="B13" s="175" t="s">
        <v>95</v>
      </c>
      <c r="C13" s="176">
        <v>1483143768</v>
      </c>
      <c r="D13" s="176">
        <v>1659137858</v>
      </c>
      <c r="E13" s="176">
        <v>2004365000</v>
      </c>
      <c r="F13" s="176">
        <v>2164479700</v>
      </c>
      <c r="G13" s="176">
        <v>2307810400</v>
      </c>
    </row>
    <row r="14" spans="1:7">
      <c r="A14" s="177">
        <v>11020000</v>
      </c>
      <c r="B14" s="175" t="s">
        <v>96</v>
      </c>
      <c r="C14" s="176">
        <v>168788085</v>
      </c>
      <c r="D14" s="176">
        <v>181936560</v>
      </c>
      <c r="E14" s="176">
        <v>185063100</v>
      </c>
      <c r="F14" s="176">
        <v>190064200</v>
      </c>
      <c r="G14" s="176">
        <v>200065300</v>
      </c>
    </row>
    <row r="15" spans="1:7" ht="21.6" customHeight="1">
      <c r="A15" s="177">
        <v>13020000</v>
      </c>
      <c r="B15" s="175" t="s">
        <v>97</v>
      </c>
      <c r="C15" s="176">
        <v>24805150</v>
      </c>
      <c r="D15" s="176">
        <v>24900000</v>
      </c>
      <c r="E15" s="176">
        <v>25200000</v>
      </c>
      <c r="F15" s="176">
        <v>25400000</v>
      </c>
      <c r="G15" s="176">
        <v>25600000</v>
      </c>
    </row>
    <row r="16" spans="1:7" ht="30.75">
      <c r="A16" s="177">
        <v>13030000</v>
      </c>
      <c r="B16" s="175" t="s">
        <v>98</v>
      </c>
      <c r="C16" s="176">
        <v>29119521</v>
      </c>
      <c r="D16" s="176">
        <v>31200000</v>
      </c>
      <c r="E16" s="176">
        <v>32000000</v>
      </c>
      <c r="F16" s="176">
        <v>33333000</v>
      </c>
      <c r="G16" s="176">
        <v>34000000</v>
      </c>
    </row>
    <row r="17" spans="1:7">
      <c r="A17" s="177">
        <v>20000000</v>
      </c>
      <c r="B17" s="175" t="s">
        <v>128</v>
      </c>
      <c r="C17" s="176">
        <v>38459582</v>
      </c>
      <c r="D17" s="176">
        <v>38330842</v>
      </c>
      <c r="E17" s="176">
        <v>44071900</v>
      </c>
      <c r="F17" s="176">
        <v>44123100</v>
      </c>
      <c r="G17" s="176">
        <v>44124300</v>
      </c>
    </row>
    <row r="18" spans="1:7" ht="90.75">
      <c r="A18" s="177">
        <v>21010000</v>
      </c>
      <c r="B18" s="175" t="s">
        <v>99</v>
      </c>
      <c r="C18" s="176">
        <v>7085</v>
      </c>
      <c r="D18" s="176">
        <v>40000</v>
      </c>
      <c r="E18" s="176">
        <v>45400</v>
      </c>
      <c r="F18" s="176">
        <v>46600</v>
      </c>
      <c r="G18" s="176">
        <v>47800</v>
      </c>
    </row>
    <row r="19" spans="1:7">
      <c r="A19" s="177">
        <v>21080000</v>
      </c>
      <c r="B19" s="175" t="s">
        <v>100</v>
      </c>
      <c r="C19" s="176">
        <v>2400</v>
      </c>
      <c r="D19" s="176"/>
      <c r="E19" s="176"/>
      <c r="F19" s="176"/>
      <c r="G19" s="176"/>
    </row>
    <row r="20" spans="1:7">
      <c r="A20" s="177">
        <v>22010000</v>
      </c>
      <c r="B20" s="175" t="s">
        <v>101</v>
      </c>
      <c r="C20" s="176">
        <v>28423446</v>
      </c>
      <c r="D20" s="176">
        <v>30185267</v>
      </c>
      <c r="E20" s="176">
        <v>38014300</v>
      </c>
      <c r="F20" s="176">
        <v>38064300</v>
      </c>
      <c r="G20" s="176">
        <v>38064300</v>
      </c>
    </row>
    <row r="21" spans="1:7" ht="29.45" customHeight="1">
      <c r="A21" s="177">
        <v>22080000</v>
      </c>
      <c r="B21" s="175" t="s">
        <v>129</v>
      </c>
      <c r="C21" s="176">
        <v>6279234</v>
      </c>
      <c r="D21" s="176">
        <v>5900000</v>
      </c>
      <c r="E21" s="176">
        <v>5900000</v>
      </c>
      <c r="F21" s="176">
        <v>5900000</v>
      </c>
      <c r="G21" s="176">
        <v>5900000</v>
      </c>
    </row>
    <row r="22" spans="1:7" ht="57" customHeight="1">
      <c r="A22" s="177">
        <v>22130000</v>
      </c>
      <c r="B22" s="175" t="s">
        <v>102</v>
      </c>
      <c r="C22" s="176">
        <v>355107</v>
      </c>
      <c r="D22" s="176">
        <v>105575</v>
      </c>
      <c r="E22" s="176">
        <v>112200</v>
      </c>
      <c r="F22" s="176">
        <v>112200</v>
      </c>
      <c r="G22" s="176">
        <v>112200</v>
      </c>
    </row>
    <row r="23" spans="1:7">
      <c r="A23" s="177">
        <v>24060000</v>
      </c>
      <c r="B23" s="175" t="s">
        <v>100</v>
      </c>
      <c r="C23" s="176">
        <v>3392310</v>
      </c>
      <c r="D23" s="176">
        <v>2100000</v>
      </c>
      <c r="E23" s="176"/>
      <c r="F23" s="176"/>
      <c r="G23" s="176"/>
    </row>
    <row r="24" spans="1:7">
      <c r="A24" s="177" t="s">
        <v>42</v>
      </c>
      <c r="B24" s="175" t="s">
        <v>103</v>
      </c>
      <c r="C24" s="176">
        <v>221226667</v>
      </c>
      <c r="D24" s="176">
        <v>254318292</v>
      </c>
      <c r="E24" s="176">
        <v>262540237</v>
      </c>
      <c r="F24" s="176">
        <v>266067650</v>
      </c>
      <c r="G24" s="176">
        <v>285282249</v>
      </c>
    </row>
    <row r="25" spans="1:7">
      <c r="A25" s="177">
        <v>10000000</v>
      </c>
      <c r="B25" s="175" t="s">
        <v>127</v>
      </c>
      <c r="C25" s="176">
        <v>18508554</v>
      </c>
      <c r="D25" s="176">
        <v>18590200</v>
      </c>
      <c r="E25" s="176">
        <v>19609800</v>
      </c>
      <c r="F25" s="176">
        <v>20158700</v>
      </c>
      <c r="G25" s="176">
        <v>20763200</v>
      </c>
    </row>
    <row r="26" spans="1:7" ht="30.75">
      <c r="A26" s="174">
        <v>12020000</v>
      </c>
      <c r="B26" s="175" t="s">
        <v>131</v>
      </c>
      <c r="C26" s="176">
        <v>28865</v>
      </c>
      <c r="D26" s="176"/>
      <c r="E26" s="176"/>
      <c r="F26" s="176"/>
      <c r="G26" s="176"/>
    </row>
    <row r="27" spans="1:7">
      <c r="A27" s="177">
        <v>19010000</v>
      </c>
      <c r="B27" s="175" t="s">
        <v>104</v>
      </c>
      <c r="C27" s="176">
        <v>18465731</v>
      </c>
      <c r="D27" s="176">
        <v>18590200</v>
      </c>
      <c r="E27" s="176">
        <v>19609800</v>
      </c>
      <c r="F27" s="176">
        <v>20158700</v>
      </c>
      <c r="G27" s="176">
        <v>20763200</v>
      </c>
    </row>
    <row r="28" spans="1:7">
      <c r="A28" s="177">
        <v>19050000</v>
      </c>
      <c r="B28" s="175" t="s">
        <v>147</v>
      </c>
      <c r="C28" s="176">
        <v>13958</v>
      </c>
      <c r="D28" s="176"/>
      <c r="E28" s="176"/>
      <c r="F28" s="176"/>
      <c r="G28" s="176"/>
    </row>
    <row r="29" spans="1:7">
      <c r="A29" s="177">
        <v>20000000</v>
      </c>
      <c r="B29" s="175" t="s">
        <v>128</v>
      </c>
      <c r="C29" s="176">
        <v>199566631</v>
      </c>
      <c r="D29" s="176">
        <v>235728092</v>
      </c>
      <c r="E29" s="176">
        <v>242930437</v>
      </c>
      <c r="F29" s="176">
        <v>245908950</v>
      </c>
      <c r="G29" s="176">
        <v>264519049</v>
      </c>
    </row>
    <row r="30" spans="1:7" ht="28.9" customHeight="1">
      <c r="A30" s="177">
        <v>21110000</v>
      </c>
      <c r="B30" s="175" t="s">
        <v>105</v>
      </c>
      <c r="C30" s="176">
        <v>351533</v>
      </c>
      <c r="D30" s="176">
        <v>183200</v>
      </c>
      <c r="E30" s="176">
        <v>126700</v>
      </c>
      <c r="F30" s="176">
        <v>149600</v>
      </c>
      <c r="G30" s="176">
        <v>166900</v>
      </c>
    </row>
    <row r="31" spans="1:7">
      <c r="A31" s="177">
        <v>24060000</v>
      </c>
      <c r="B31" s="175" t="s">
        <v>100</v>
      </c>
      <c r="C31" s="176">
        <v>2968031</v>
      </c>
      <c r="D31" s="176">
        <v>825600</v>
      </c>
      <c r="E31" s="176">
        <v>1624800</v>
      </c>
      <c r="F31" s="176">
        <v>1630000</v>
      </c>
      <c r="G31" s="176">
        <v>1636800</v>
      </c>
    </row>
    <row r="32" spans="1:7">
      <c r="A32" s="177">
        <v>24110000</v>
      </c>
      <c r="B32" s="175" t="s">
        <v>106</v>
      </c>
      <c r="C32" s="176">
        <v>3410</v>
      </c>
      <c r="D32" s="176">
        <v>4920</v>
      </c>
      <c r="E32" s="176">
        <v>4630</v>
      </c>
      <c r="F32" s="176">
        <v>4390</v>
      </c>
      <c r="G32" s="176">
        <v>4000</v>
      </c>
    </row>
    <row r="33" spans="1:7" ht="28.9" customHeight="1">
      <c r="A33" s="177">
        <v>25010000</v>
      </c>
      <c r="B33" s="175" t="s">
        <v>107</v>
      </c>
      <c r="C33" s="176">
        <v>105092184</v>
      </c>
      <c r="D33" s="176">
        <v>98572930</v>
      </c>
      <c r="E33" s="176">
        <v>115877750</v>
      </c>
      <c r="F33" s="176">
        <v>129053710</v>
      </c>
      <c r="G33" s="176">
        <v>141582310</v>
      </c>
    </row>
    <row r="34" spans="1:7" ht="28.5" customHeight="1">
      <c r="A34" s="177">
        <v>25020000</v>
      </c>
      <c r="B34" s="175" t="s">
        <v>108</v>
      </c>
      <c r="C34" s="176">
        <v>91151473</v>
      </c>
      <c r="D34" s="176">
        <v>136141442</v>
      </c>
      <c r="E34" s="176">
        <v>125296557</v>
      </c>
      <c r="F34" s="176">
        <v>115071250</v>
      </c>
      <c r="G34" s="176">
        <v>121129039</v>
      </c>
    </row>
    <row r="35" spans="1:7">
      <c r="A35" s="177">
        <v>30000000</v>
      </c>
      <c r="B35" s="175" t="s">
        <v>130</v>
      </c>
      <c r="C35" s="176">
        <v>3151482</v>
      </c>
      <c r="D35" s="176"/>
      <c r="E35" s="176"/>
      <c r="F35" s="176"/>
      <c r="G35" s="176"/>
    </row>
    <row r="36" spans="1:7" ht="45.75">
      <c r="A36" s="177">
        <v>31030000</v>
      </c>
      <c r="B36" s="175" t="s">
        <v>109</v>
      </c>
      <c r="C36" s="176">
        <v>3151482</v>
      </c>
      <c r="D36" s="176"/>
      <c r="E36" s="176"/>
      <c r="F36" s="176"/>
      <c r="G36" s="176"/>
    </row>
    <row r="37" spans="1:7">
      <c r="A37" s="177" t="s">
        <v>42</v>
      </c>
      <c r="B37" s="175" t="s">
        <v>54</v>
      </c>
      <c r="C37" s="176">
        <v>1965542773</v>
      </c>
      <c r="D37" s="176">
        <v>2189823553</v>
      </c>
      <c r="E37" s="176">
        <v>2553240237</v>
      </c>
      <c r="F37" s="176">
        <v>2723467650</v>
      </c>
      <c r="G37" s="176">
        <v>2896882249</v>
      </c>
    </row>
    <row r="38" spans="1:7">
      <c r="A38" s="174" t="s">
        <v>42</v>
      </c>
      <c r="B38" s="175" t="s">
        <v>43</v>
      </c>
      <c r="C38" s="176">
        <v>1744316106</v>
      </c>
      <c r="D38" s="176">
        <v>1935505260</v>
      </c>
      <c r="E38" s="176">
        <v>2290700000</v>
      </c>
      <c r="F38" s="176">
        <v>2457400000</v>
      </c>
      <c r="G38" s="176">
        <v>2611600000</v>
      </c>
    </row>
    <row r="39" spans="1:7">
      <c r="A39" s="174" t="s">
        <v>42</v>
      </c>
      <c r="B39" s="175" t="s">
        <v>44</v>
      </c>
      <c r="C39" s="176">
        <v>221226667</v>
      </c>
      <c r="D39" s="176">
        <v>254318292</v>
      </c>
      <c r="E39" s="176">
        <v>262540237</v>
      </c>
      <c r="F39" s="176">
        <v>266067650</v>
      </c>
      <c r="G39" s="176">
        <v>285282249</v>
      </c>
    </row>
    <row r="40" spans="1:7">
      <c r="A40" s="178"/>
      <c r="B40" s="184" t="s">
        <v>110</v>
      </c>
      <c r="C40" s="184"/>
      <c r="D40" s="184"/>
      <c r="E40" s="184"/>
      <c r="F40" s="184"/>
      <c r="G40" s="154"/>
    </row>
    <row r="41" spans="1:7">
      <c r="A41" s="174" t="s">
        <v>42</v>
      </c>
      <c r="B41" s="175" t="s">
        <v>94</v>
      </c>
      <c r="C41" s="176">
        <v>1954350433</v>
      </c>
      <c r="D41" s="176">
        <v>1022138589</v>
      </c>
      <c r="E41" s="176">
        <v>882844600</v>
      </c>
      <c r="F41" s="176">
        <v>974918500</v>
      </c>
      <c r="G41" s="176">
        <v>1038923000</v>
      </c>
    </row>
    <row r="42" spans="1:7" ht="18.600000000000001" customHeight="1">
      <c r="A42" s="177">
        <v>41020000</v>
      </c>
      <c r="B42" s="175" t="s">
        <v>132</v>
      </c>
      <c r="C42" s="176">
        <v>205092349</v>
      </c>
      <c r="D42" s="176">
        <v>209908100</v>
      </c>
      <c r="E42" s="176">
        <v>272370900</v>
      </c>
      <c r="F42" s="176">
        <v>312097500</v>
      </c>
      <c r="G42" s="176">
        <v>329657800</v>
      </c>
    </row>
    <row r="43" spans="1:7" ht="21" customHeight="1">
      <c r="A43" s="177">
        <v>41030000</v>
      </c>
      <c r="B43" s="175" t="s">
        <v>133</v>
      </c>
      <c r="C43" s="176">
        <v>1749258084</v>
      </c>
      <c r="D43" s="176">
        <v>812230489</v>
      </c>
      <c r="E43" s="176">
        <v>610473700</v>
      </c>
      <c r="F43" s="176">
        <v>662821000</v>
      </c>
      <c r="G43" s="176">
        <v>709265200</v>
      </c>
    </row>
    <row r="44" spans="1:7">
      <c r="A44" s="174" t="s">
        <v>42</v>
      </c>
      <c r="B44" s="175" t="s">
        <v>103</v>
      </c>
      <c r="C44" s="176">
        <v>18442100</v>
      </c>
      <c r="D44" s="176">
        <v>26889300</v>
      </c>
      <c r="E44" s="176"/>
      <c r="F44" s="176"/>
      <c r="G44" s="176"/>
    </row>
    <row r="45" spans="1:7">
      <c r="A45" s="177">
        <v>41030000</v>
      </c>
      <c r="B45" s="175" t="s">
        <v>133</v>
      </c>
      <c r="C45" s="176">
        <v>18442100</v>
      </c>
      <c r="D45" s="176">
        <v>26889300</v>
      </c>
      <c r="E45" s="176"/>
      <c r="F45" s="176"/>
      <c r="G45" s="176"/>
    </row>
    <row r="46" spans="1:7">
      <c r="A46" s="174" t="s">
        <v>42</v>
      </c>
      <c r="B46" s="175" t="s">
        <v>59</v>
      </c>
      <c r="C46" s="176">
        <v>1972792533</v>
      </c>
      <c r="D46" s="176">
        <v>1049027889</v>
      </c>
      <c r="E46" s="176">
        <v>882844600</v>
      </c>
      <c r="F46" s="176">
        <v>974918500</v>
      </c>
      <c r="G46" s="176">
        <v>1038923000</v>
      </c>
    </row>
    <row r="47" spans="1:7">
      <c r="A47" s="174" t="s">
        <v>42</v>
      </c>
      <c r="B47" s="175" t="s">
        <v>43</v>
      </c>
      <c r="C47" s="176">
        <v>1954350433</v>
      </c>
      <c r="D47" s="176">
        <v>1022138589</v>
      </c>
      <c r="E47" s="176">
        <v>882844600</v>
      </c>
      <c r="F47" s="176">
        <v>974918500</v>
      </c>
      <c r="G47" s="176">
        <v>1038923000</v>
      </c>
    </row>
    <row r="48" spans="1:7">
      <c r="A48" s="174" t="s">
        <v>42</v>
      </c>
      <c r="B48" s="175" t="s">
        <v>44</v>
      </c>
      <c r="C48" s="176">
        <v>18442100</v>
      </c>
      <c r="D48" s="176">
        <v>26889300</v>
      </c>
      <c r="E48" s="176"/>
      <c r="F48" s="176"/>
      <c r="G48" s="176"/>
    </row>
    <row r="49" spans="1:7">
      <c r="A49" s="178"/>
      <c r="B49" s="184" t="s">
        <v>111</v>
      </c>
      <c r="C49" s="184"/>
      <c r="D49" s="184"/>
      <c r="E49" s="184"/>
      <c r="F49" s="184"/>
      <c r="G49" s="154"/>
    </row>
    <row r="50" spans="1:7">
      <c r="A50" s="174" t="s">
        <v>42</v>
      </c>
      <c r="B50" s="175" t="s">
        <v>94</v>
      </c>
      <c r="C50" s="176">
        <v>257224236</v>
      </c>
      <c r="D50" s="176">
        <v>361314161</v>
      </c>
      <c r="E50" s="176">
        <v>16687065</v>
      </c>
      <c r="F50" s="176">
        <v>18064238</v>
      </c>
      <c r="G50" s="176">
        <v>19309725</v>
      </c>
    </row>
    <row r="51" spans="1:7">
      <c r="A51" s="177">
        <v>41050000</v>
      </c>
      <c r="B51" s="175" t="s">
        <v>134</v>
      </c>
      <c r="C51" s="176">
        <v>257224236</v>
      </c>
      <c r="D51" s="176">
        <v>361314161</v>
      </c>
      <c r="E51" s="176">
        <v>16687065</v>
      </c>
      <c r="F51" s="176">
        <v>18064238</v>
      </c>
      <c r="G51" s="176">
        <v>19309725</v>
      </c>
    </row>
    <row r="52" spans="1:7">
      <c r="A52" s="174" t="s">
        <v>42</v>
      </c>
      <c r="B52" s="175" t="s">
        <v>103</v>
      </c>
      <c r="C52" s="176">
        <v>101248053</v>
      </c>
      <c r="D52" s="176">
        <v>146597757</v>
      </c>
      <c r="E52" s="176"/>
      <c r="F52" s="176"/>
      <c r="G52" s="176"/>
    </row>
    <row r="53" spans="1:7">
      <c r="A53" s="177">
        <v>41050000</v>
      </c>
      <c r="B53" s="175" t="s">
        <v>134</v>
      </c>
      <c r="C53" s="176">
        <v>101248053</v>
      </c>
      <c r="D53" s="176">
        <v>146597757</v>
      </c>
      <c r="E53" s="176"/>
      <c r="F53" s="176"/>
      <c r="G53" s="176"/>
    </row>
    <row r="54" spans="1:7">
      <c r="A54" s="174" t="s">
        <v>42</v>
      </c>
      <c r="B54" s="175" t="s">
        <v>112</v>
      </c>
      <c r="C54" s="176">
        <v>358472290</v>
      </c>
      <c r="D54" s="176">
        <v>507911919</v>
      </c>
      <c r="E54" s="176">
        <v>16687065</v>
      </c>
      <c r="F54" s="176">
        <v>18064238</v>
      </c>
      <c r="G54" s="176">
        <v>19309725</v>
      </c>
    </row>
    <row r="55" spans="1:7">
      <c r="A55" s="174" t="s">
        <v>42</v>
      </c>
      <c r="B55" s="175" t="s">
        <v>43</v>
      </c>
      <c r="C55" s="176">
        <v>257224236</v>
      </c>
      <c r="D55" s="176">
        <v>361314161</v>
      </c>
      <c r="E55" s="176">
        <v>16687065</v>
      </c>
      <c r="F55" s="176">
        <v>18064238</v>
      </c>
      <c r="G55" s="176">
        <v>19309725</v>
      </c>
    </row>
    <row r="56" spans="1:7">
      <c r="A56" s="174" t="s">
        <v>42</v>
      </c>
      <c r="B56" s="175" t="s">
        <v>44</v>
      </c>
      <c r="C56" s="176">
        <v>101248053</v>
      </c>
      <c r="D56" s="176">
        <v>146597757</v>
      </c>
      <c r="E56" s="176"/>
      <c r="F56" s="176"/>
      <c r="G56" s="176"/>
    </row>
    <row r="57" spans="1:7">
      <c r="A57" s="174" t="s">
        <v>42</v>
      </c>
      <c r="B57" s="175" t="s">
        <v>113</v>
      </c>
      <c r="C57" s="176">
        <v>4296807596</v>
      </c>
      <c r="D57" s="176">
        <v>3746763360</v>
      </c>
      <c r="E57" s="176">
        <v>3452771902</v>
      </c>
      <c r="F57" s="176">
        <v>3716450388</v>
      </c>
      <c r="G57" s="176">
        <v>3955114974</v>
      </c>
    </row>
    <row r="58" spans="1:7">
      <c r="A58" s="174" t="s">
        <v>42</v>
      </c>
      <c r="B58" s="175" t="s">
        <v>43</v>
      </c>
      <c r="C58" s="176">
        <v>3955890775</v>
      </c>
      <c r="D58" s="176">
        <v>3318958010</v>
      </c>
      <c r="E58" s="176">
        <v>3190231665</v>
      </c>
      <c r="F58" s="176">
        <v>3450382738</v>
      </c>
      <c r="G58" s="176">
        <v>3669832725</v>
      </c>
    </row>
    <row r="59" spans="1:7">
      <c r="A59" s="174" t="s">
        <v>42</v>
      </c>
      <c r="B59" s="175" t="s">
        <v>44</v>
      </c>
      <c r="C59" s="176">
        <v>340916820</v>
      </c>
      <c r="D59" s="176">
        <v>427805350</v>
      </c>
      <c r="E59" s="176">
        <v>262540237</v>
      </c>
      <c r="F59" s="176">
        <v>266067650</v>
      </c>
      <c r="G59" s="176">
        <v>285282249</v>
      </c>
    </row>
    <row r="61" spans="1:7" ht="18.75" customHeight="1">
      <c r="A61" s="185" t="s">
        <v>142</v>
      </c>
      <c r="B61" s="185"/>
      <c r="C61" s="185"/>
      <c r="F61" s="159"/>
      <c r="G61" s="159" t="s">
        <v>74</v>
      </c>
    </row>
  </sheetData>
  <mergeCells count="6">
    <mergeCell ref="B4:F4"/>
    <mergeCell ref="B10:F10"/>
    <mergeCell ref="B40:F40"/>
    <mergeCell ref="B49:F49"/>
    <mergeCell ref="A61:C61"/>
    <mergeCell ref="F2:G2"/>
  </mergeCells>
  <pageMargins left="0.55118110236220474" right="0.35433070866141736" top="0.19685039370078741" bottom="0.23622047244094491" header="0.43307086614173229" footer="0.19685039370078741"/>
  <pageSetup paperSize="9"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8B9E-2B3D-4ECE-BB28-E4296C8F1002}">
  <sheetPr>
    <tabColor indexed="11"/>
  </sheetPr>
  <dimension ref="A1:S53"/>
  <sheetViews>
    <sheetView view="pageBreakPreview" topLeftCell="A26" zoomScale="90" zoomScaleNormal="85" zoomScaleSheetLayoutView="90" workbookViewId="0">
      <selection activeCell="L35" sqref="L35"/>
    </sheetView>
  </sheetViews>
  <sheetFormatPr defaultRowHeight="12.75"/>
  <cols>
    <col min="1" max="1" width="10.28515625" style="58" customWidth="1"/>
    <col min="2" max="2" width="51.5703125" style="58" customWidth="1"/>
    <col min="3" max="3" width="17.42578125" style="58" customWidth="1"/>
    <col min="4" max="5" width="18.7109375" style="58" customWidth="1"/>
    <col min="6" max="6" width="19.85546875" style="58" customWidth="1"/>
    <col min="7" max="7" width="18.7109375" style="58" customWidth="1"/>
    <col min="8" max="8" width="13.28515625" style="58" customWidth="1"/>
    <col min="9" max="9" width="9.140625" style="58"/>
    <col min="10" max="10" width="14.28515625" style="58" customWidth="1"/>
    <col min="11" max="11" width="11.85546875" style="58" bestFit="1" customWidth="1"/>
    <col min="12" max="16384" width="9.140625" style="58"/>
  </cols>
  <sheetData>
    <row r="1" spans="1:19" ht="15.75">
      <c r="D1" s="59"/>
      <c r="E1" s="60"/>
      <c r="F1" s="59" t="s">
        <v>60</v>
      </c>
      <c r="G1" s="61"/>
    </row>
    <row r="2" spans="1:19" ht="48" customHeight="1">
      <c r="D2" s="161"/>
      <c r="E2" s="161"/>
      <c r="F2" s="186" t="s">
        <v>143</v>
      </c>
      <c r="G2" s="186"/>
    </row>
    <row r="3" spans="1:19" ht="15.75">
      <c r="A3" s="62"/>
      <c r="D3" s="59"/>
      <c r="E3" s="60"/>
      <c r="F3" s="61"/>
      <c r="G3" s="61"/>
    </row>
    <row r="4" spans="1:19" ht="22.15" customHeight="1">
      <c r="B4" s="181" t="s">
        <v>75</v>
      </c>
      <c r="C4" s="181"/>
      <c r="D4" s="181"/>
      <c r="E4" s="181"/>
      <c r="F4" s="181"/>
      <c r="G4" s="181"/>
      <c r="H4" s="63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</row>
    <row r="5" spans="1:19" ht="18.75">
      <c r="B5" s="83">
        <v>1710000000</v>
      </c>
      <c r="C5" s="65"/>
      <c r="D5" s="65"/>
    </row>
    <row r="6" spans="1:19">
      <c r="B6" s="66" t="s">
        <v>14</v>
      </c>
      <c r="C6" s="65"/>
      <c r="D6" s="65"/>
    </row>
    <row r="7" spans="1:19" ht="15" customHeight="1">
      <c r="G7" s="65" t="s">
        <v>16</v>
      </c>
    </row>
    <row r="8" spans="1:19" s="112" customFormat="1" ht="33.75" customHeight="1">
      <c r="A8" s="111" t="s">
        <v>41</v>
      </c>
      <c r="B8" s="111" t="s">
        <v>46</v>
      </c>
      <c r="C8" s="67" t="s">
        <v>144</v>
      </c>
      <c r="D8" s="67" t="s">
        <v>145</v>
      </c>
      <c r="E8" s="67" t="s">
        <v>123</v>
      </c>
      <c r="F8" s="67" t="s">
        <v>124</v>
      </c>
      <c r="G8" s="67" t="s">
        <v>146</v>
      </c>
    </row>
    <row r="9" spans="1:19" s="116" customFormat="1">
      <c r="A9" s="113">
        <v>1</v>
      </c>
      <c r="B9" s="114">
        <v>2</v>
      </c>
      <c r="C9" s="114">
        <v>3</v>
      </c>
      <c r="D9" s="114">
        <v>4</v>
      </c>
      <c r="E9" s="114">
        <v>5</v>
      </c>
      <c r="F9" s="115">
        <v>6</v>
      </c>
      <c r="G9" s="115">
        <v>7</v>
      </c>
    </row>
    <row r="10" spans="1:19" s="68" customFormat="1" ht="22.5" customHeight="1">
      <c r="A10" s="188" t="s">
        <v>61</v>
      </c>
      <c r="B10" s="188"/>
      <c r="C10" s="188"/>
      <c r="D10" s="188"/>
      <c r="E10" s="188"/>
      <c r="F10" s="188"/>
      <c r="G10" s="188"/>
    </row>
    <row r="11" spans="1:19" s="120" customFormat="1" ht="22.5" customHeight="1">
      <c r="A11" s="117">
        <v>200000</v>
      </c>
      <c r="B11" s="118" t="s">
        <v>63</v>
      </c>
      <c r="C11" s="119">
        <f>C12+C13</f>
        <v>-133900845</v>
      </c>
      <c r="D11" s="119">
        <f>D12+D13</f>
        <v>99258521</v>
      </c>
      <c r="E11" s="119">
        <f>E12+E13</f>
        <v>0</v>
      </c>
      <c r="F11" s="119">
        <f>F12+F13</f>
        <v>0</v>
      </c>
      <c r="G11" s="119">
        <f>G12+G13</f>
        <v>0</v>
      </c>
      <c r="J11" s="121"/>
    </row>
    <row r="12" spans="1:19" s="122" customFormat="1" ht="22.5" customHeight="1">
      <c r="A12" s="72" t="s">
        <v>42</v>
      </c>
      <c r="B12" s="73" t="s">
        <v>43</v>
      </c>
      <c r="C12" s="74">
        <f t="shared" ref="C12:G13" si="0">C15</f>
        <v>-1388960202</v>
      </c>
      <c r="D12" s="74">
        <f t="shared" si="0"/>
        <v>-256136031</v>
      </c>
      <c r="E12" s="74">
        <f t="shared" si="0"/>
        <v>-150000000</v>
      </c>
      <c r="F12" s="74">
        <f t="shared" si="0"/>
        <v>-200000000</v>
      </c>
      <c r="G12" s="74">
        <f t="shared" si="0"/>
        <v>-250000000</v>
      </c>
    </row>
    <row r="13" spans="1:19" s="122" customFormat="1" ht="22.5" customHeight="1">
      <c r="A13" s="72" t="s">
        <v>42</v>
      </c>
      <c r="B13" s="73" t="s">
        <v>44</v>
      </c>
      <c r="C13" s="74">
        <f t="shared" si="0"/>
        <v>1255059357</v>
      </c>
      <c r="D13" s="74">
        <f t="shared" si="0"/>
        <v>355394552</v>
      </c>
      <c r="E13" s="74">
        <f t="shared" si="0"/>
        <v>150000000</v>
      </c>
      <c r="F13" s="74">
        <f t="shared" si="0"/>
        <v>200000000</v>
      </c>
      <c r="G13" s="74">
        <f t="shared" si="0"/>
        <v>250000000</v>
      </c>
    </row>
    <row r="14" spans="1:19" ht="32.25" customHeight="1">
      <c r="A14" s="123">
        <v>208000</v>
      </c>
      <c r="B14" s="124" t="s">
        <v>1</v>
      </c>
      <c r="C14" s="169">
        <f>C15+C16</f>
        <v>-133900845</v>
      </c>
      <c r="D14" s="169">
        <f>D15+D16</f>
        <v>99258521</v>
      </c>
      <c r="E14" s="169">
        <f>E15+E16</f>
        <v>0</v>
      </c>
      <c r="F14" s="169">
        <f>F15+F16</f>
        <v>0</v>
      </c>
      <c r="G14" s="171">
        <f>G15+G16</f>
        <v>0</v>
      </c>
      <c r="H14" s="125"/>
      <c r="J14" s="125"/>
    </row>
    <row r="15" spans="1:19" s="129" customFormat="1" ht="17.25" customHeight="1">
      <c r="A15" s="126"/>
      <c r="B15" s="127" t="s">
        <v>43</v>
      </c>
      <c r="C15" s="168">
        <v>-1388960202</v>
      </c>
      <c r="D15" s="168">
        <v>-256136031</v>
      </c>
      <c r="E15" s="172">
        <v>-150000000</v>
      </c>
      <c r="F15" s="172">
        <v>-200000000</v>
      </c>
      <c r="G15" s="172">
        <v>-250000000</v>
      </c>
      <c r="H15" s="128"/>
    </row>
    <row r="16" spans="1:19" s="129" customFormat="1" ht="17.25" customHeight="1">
      <c r="A16" s="126"/>
      <c r="B16" s="127" t="s">
        <v>44</v>
      </c>
      <c r="C16" s="168">
        <v>1255059357</v>
      </c>
      <c r="D16" s="168">
        <v>355394552</v>
      </c>
      <c r="E16" s="172">
        <v>150000000</v>
      </c>
      <c r="F16" s="172">
        <v>200000000</v>
      </c>
      <c r="G16" s="172">
        <v>250000000</v>
      </c>
      <c r="J16" s="128"/>
      <c r="K16" s="128"/>
    </row>
    <row r="17" spans="1:11" ht="18.75" hidden="1" customHeight="1">
      <c r="A17" s="123">
        <v>208100</v>
      </c>
      <c r="B17" s="124" t="s">
        <v>2</v>
      </c>
      <c r="C17" s="163">
        <f>C18+C19</f>
        <v>123008793.39000002</v>
      </c>
      <c r="D17" s="163">
        <f>D18+D19</f>
        <v>0</v>
      </c>
      <c r="E17" s="163">
        <f>E18+E19</f>
        <v>0</v>
      </c>
      <c r="F17" s="163">
        <f>F18+F19</f>
        <v>0</v>
      </c>
      <c r="G17" s="163">
        <f>G18+G19</f>
        <v>0</v>
      </c>
    </row>
    <row r="18" spans="1:11" s="129" customFormat="1" ht="17.25" hidden="1" customHeight="1">
      <c r="A18" s="126"/>
      <c r="B18" s="127" t="s">
        <v>43</v>
      </c>
      <c r="C18" s="164">
        <v>108778920.43000001</v>
      </c>
      <c r="D18" s="165"/>
      <c r="E18" s="165"/>
      <c r="F18" s="165"/>
      <c r="G18" s="165"/>
    </row>
    <row r="19" spans="1:11" s="129" customFormat="1" ht="17.25" hidden="1" customHeight="1">
      <c r="A19" s="126"/>
      <c r="B19" s="127" t="s">
        <v>44</v>
      </c>
      <c r="C19" s="164">
        <v>14229872.960000001</v>
      </c>
      <c r="D19" s="165"/>
      <c r="E19" s="165"/>
      <c r="F19" s="165"/>
      <c r="G19" s="165"/>
    </row>
    <row r="20" spans="1:11" ht="17.25" hidden="1" customHeight="1">
      <c r="A20" s="123">
        <v>208200</v>
      </c>
      <c r="B20" s="124" t="s">
        <v>15</v>
      </c>
      <c r="C20" s="163">
        <f>C21+C22</f>
        <v>209653421.22999999</v>
      </c>
      <c r="D20" s="163">
        <f>D21+D22</f>
        <v>0</v>
      </c>
      <c r="E20" s="163">
        <f>E21+E22</f>
        <v>0</v>
      </c>
      <c r="F20" s="163">
        <f>F21+F22</f>
        <v>0</v>
      </c>
      <c r="G20" s="163">
        <f>G21+G22</f>
        <v>0</v>
      </c>
    </row>
    <row r="21" spans="1:11" s="129" customFormat="1" ht="17.25" hidden="1" customHeight="1">
      <c r="A21" s="126"/>
      <c r="B21" s="127" t="s">
        <v>43</v>
      </c>
      <c r="C21" s="164">
        <v>177721188.28999999</v>
      </c>
      <c r="D21" s="165"/>
      <c r="E21" s="165"/>
      <c r="F21" s="165"/>
      <c r="G21" s="165"/>
    </row>
    <row r="22" spans="1:11" s="129" customFormat="1" ht="17.25" hidden="1" customHeight="1">
      <c r="A22" s="126"/>
      <c r="B22" s="127" t="s">
        <v>44</v>
      </c>
      <c r="C22" s="164">
        <v>31932232.940000001</v>
      </c>
      <c r="D22" s="165"/>
      <c r="E22" s="165"/>
      <c r="F22" s="165"/>
      <c r="G22" s="165"/>
    </row>
    <row r="23" spans="1:11" ht="46.5" hidden="1" customHeight="1">
      <c r="A23" s="123">
        <v>208400</v>
      </c>
      <c r="B23" s="124" t="s">
        <v>12</v>
      </c>
      <c r="C23" s="163">
        <f>C24+C25</f>
        <v>0</v>
      </c>
      <c r="D23" s="163">
        <f>D24+D25</f>
        <v>0</v>
      </c>
      <c r="E23" s="163">
        <f>E24+E25</f>
        <v>0</v>
      </c>
      <c r="F23" s="163">
        <f>F24+F25</f>
        <v>0</v>
      </c>
      <c r="G23" s="163">
        <f>G24+G25</f>
        <v>0</v>
      </c>
    </row>
    <row r="24" spans="1:11" s="129" customFormat="1" ht="17.25" hidden="1" customHeight="1">
      <c r="A24" s="126"/>
      <c r="B24" s="127" t="s">
        <v>43</v>
      </c>
      <c r="C24" s="164">
        <v>-301825318.06999999</v>
      </c>
      <c r="D24" s="164"/>
      <c r="E24" s="164"/>
      <c r="F24" s="164"/>
      <c r="G24" s="164"/>
    </row>
    <row r="25" spans="1:11" s="129" customFormat="1" ht="17.25" hidden="1" customHeight="1">
      <c r="A25" s="126"/>
      <c r="B25" s="127" t="s">
        <v>44</v>
      </c>
      <c r="C25" s="164">
        <f>-C24</f>
        <v>301825318.06999999</v>
      </c>
      <c r="D25" s="164">
        <f>-D24</f>
        <v>0</v>
      </c>
      <c r="E25" s="164">
        <f>-E24</f>
        <v>0</v>
      </c>
      <c r="F25" s="164">
        <f>-F24</f>
        <v>0</v>
      </c>
      <c r="G25" s="164">
        <f>-G24</f>
        <v>0</v>
      </c>
    </row>
    <row r="26" spans="1:11" s="120" customFormat="1" ht="22.5" customHeight="1">
      <c r="A26" s="117">
        <v>300000</v>
      </c>
      <c r="B26" s="118" t="s">
        <v>64</v>
      </c>
      <c r="C26" s="119">
        <f>C27+C28</f>
        <v>0</v>
      </c>
      <c r="D26" s="119">
        <f>D27+D28</f>
        <v>0</v>
      </c>
      <c r="E26" s="119">
        <f>E27+E28</f>
        <v>0</v>
      </c>
      <c r="F26" s="119">
        <f>F27+F28</f>
        <v>0</v>
      </c>
      <c r="G26" s="119">
        <f>G27+G28</f>
        <v>0</v>
      </c>
      <c r="K26" s="121"/>
    </row>
    <row r="27" spans="1:11" s="122" customFormat="1" ht="22.5" customHeight="1">
      <c r="A27" s="72" t="s">
        <v>42</v>
      </c>
      <c r="B27" s="73" t="s">
        <v>43</v>
      </c>
      <c r="C27" s="74"/>
      <c r="D27" s="74"/>
      <c r="E27" s="74"/>
      <c r="F27" s="74"/>
      <c r="G27" s="74"/>
      <c r="K27" s="130"/>
    </row>
    <row r="28" spans="1:11" s="122" customFormat="1" ht="22.5" customHeight="1">
      <c r="A28" s="72" t="s">
        <v>42</v>
      </c>
      <c r="B28" s="73" t="s">
        <v>44</v>
      </c>
      <c r="C28" s="74"/>
      <c r="D28" s="74"/>
      <c r="E28" s="74"/>
      <c r="F28" s="74"/>
      <c r="G28" s="74"/>
      <c r="K28" s="130"/>
    </row>
    <row r="29" spans="1:11" ht="23.25" customHeight="1">
      <c r="A29" s="131" t="s">
        <v>70</v>
      </c>
      <c r="B29" s="132" t="s">
        <v>54</v>
      </c>
      <c r="C29" s="70">
        <f>C30+C31</f>
        <v>-133900845</v>
      </c>
      <c r="D29" s="70">
        <f>D30+D31</f>
        <v>99258521</v>
      </c>
      <c r="E29" s="70">
        <f>E30+E31</f>
        <v>0</v>
      </c>
      <c r="F29" s="70">
        <f>F30+F31</f>
        <v>0</v>
      </c>
      <c r="G29" s="70">
        <f>G30+G31</f>
        <v>0</v>
      </c>
    </row>
    <row r="30" spans="1:11" ht="22.5" customHeight="1">
      <c r="A30" s="72" t="s">
        <v>42</v>
      </c>
      <c r="B30" s="73" t="s">
        <v>43</v>
      </c>
      <c r="C30" s="133">
        <f>C12+C27</f>
        <v>-1388960202</v>
      </c>
      <c r="D30" s="133">
        <f>D12+D27</f>
        <v>-256136031</v>
      </c>
      <c r="E30" s="133">
        <f>E12+E27</f>
        <v>-150000000</v>
      </c>
      <c r="F30" s="133">
        <f>F12+F27</f>
        <v>-200000000</v>
      </c>
      <c r="G30" s="133">
        <f>G12+G27</f>
        <v>-250000000</v>
      </c>
    </row>
    <row r="31" spans="1:11" s="122" customFormat="1" ht="22.5" customHeight="1">
      <c r="A31" s="72" t="s">
        <v>42</v>
      </c>
      <c r="B31" s="73" t="s">
        <v>44</v>
      </c>
      <c r="C31" s="74">
        <f>C28+C13</f>
        <v>1255059357</v>
      </c>
      <c r="D31" s="74">
        <f>D28+D13</f>
        <v>355394552</v>
      </c>
      <c r="E31" s="74">
        <f>E28+E13</f>
        <v>150000000</v>
      </c>
      <c r="F31" s="74">
        <f>F28+F13</f>
        <v>200000000</v>
      </c>
      <c r="G31" s="74">
        <f>G28+G13</f>
        <v>250000000</v>
      </c>
    </row>
    <row r="32" spans="1:11" ht="19.5" customHeight="1">
      <c r="A32" s="189" t="s">
        <v>62</v>
      </c>
      <c r="B32" s="189"/>
      <c r="C32" s="189"/>
      <c r="D32" s="189"/>
      <c r="E32" s="189"/>
      <c r="F32" s="189"/>
      <c r="G32" s="189"/>
    </row>
    <row r="33" spans="1:7" s="120" customFormat="1" ht="32.25" customHeight="1">
      <c r="A33" s="117">
        <v>400000</v>
      </c>
      <c r="B33" s="118" t="s">
        <v>65</v>
      </c>
      <c r="C33" s="119">
        <f>C34+C35</f>
        <v>0</v>
      </c>
      <c r="D33" s="119">
        <f>D34+D35</f>
        <v>0</v>
      </c>
      <c r="E33" s="119">
        <f>E34+E35</f>
        <v>0</v>
      </c>
      <c r="F33" s="119">
        <f>F34+F35</f>
        <v>0</v>
      </c>
      <c r="G33" s="119">
        <f>G34+G35</f>
        <v>0</v>
      </c>
    </row>
    <row r="34" spans="1:7" s="122" customFormat="1" ht="22.9" customHeight="1">
      <c r="A34" s="72" t="s">
        <v>42</v>
      </c>
      <c r="B34" s="73" t="s">
        <v>43</v>
      </c>
      <c r="C34" s="74"/>
      <c r="D34" s="74"/>
      <c r="E34" s="74"/>
      <c r="F34" s="74"/>
      <c r="G34" s="74"/>
    </row>
    <row r="35" spans="1:7" s="122" customFormat="1" ht="22.9" customHeight="1">
      <c r="A35" s="72" t="s">
        <v>42</v>
      </c>
      <c r="B35" s="73" t="s">
        <v>44</v>
      </c>
      <c r="C35" s="74"/>
      <c r="D35" s="74"/>
      <c r="E35" s="74"/>
      <c r="F35" s="74"/>
      <c r="G35" s="74"/>
    </row>
    <row r="36" spans="1:7" s="69" customFormat="1" ht="32.25" customHeight="1">
      <c r="A36" s="117">
        <v>600000</v>
      </c>
      <c r="B36" s="118" t="s">
        <v>66</v>
      </c>
      <c r="C36" s="119">
        <f>C37+C38</f>
        <v>-133900845</v>
      </c>
      <c r="D36" s="119">
        <f>D37+D38</f>
        <v>99258521</v>
      </c>
      <c r="E36" s="119">
        <f>E37+E38</f>
        <v>0</v>
      </c>
      <c r="F36" s="119">
        <f>F37+F38</f>
        <v>0</v>
      </c>
      <c r="G36" s="119">
        <f>G37+G38</f>
        <v>0</v>
      </c>
    </row>
    <row r="37" spans="1:7" s="75" customFormat="1" ht="22.5" customHeight="1">
      <c r="A37" s="72" t="s">
        <v>42</v>
      </c>
      <c r="B37" s="73" t="s">
        <v>43</v>
      </c>
      <c r="C37" s="170">
        <f t="shared" ref="C37:G38" si="1">C12</f>
        <v>-1388960202</v>
      </c>
      <c r="D37" s="170">
        <f t="shared" si="1"/>
        <v>-256136031</v>
      </c>
      <c r="E37" s="170">
        <f t="shared" si="1"/>
        <v>-150000000</v>
      </c>
      <c r="F37" s="170">
        <f t="shared" si="1"/>
        <v>-200000000</v>
      </c>
      <c r="G37" s="170">
        <f t="shared" si="1"/>
        <v>-250000000</v>
      </c>
    </row>
    <row r="38" spans="1:7" s="75" customFormat="1" ht="22.5" customHeight="1">
      <c r="A38" s="72" t="s">
        <v>42</v>
      </c>
      <c r="B38" s="73" t="s">
        <v>44</v>
      </c>
      <c r="C38" s="170">
        <f t="shared" si="1"/>
        <v>1255059357</v>
      </c>
      <c r="D38" s="170">
        <f t="shared" si="1"/>
        <v>355394552</v>
      </c>
      <c r="E38" s="170">
        <f t="shared" si="1"/>
        <v>150000000</v>
      </c>
      <c r="F38" s="170">
        <f t="shared" si="1"/>
        <v>200000000</v>
      </c>
      <c r="G38" s="170">
        <f t="shared" si="1"/>
        <v>250000000</v>
      </c>
    </row>
    <row r="39" spans="1:7" ht="15.75" customHeight="1">
      <c r="A39" s="123">
        <v>602000</v>
      </c>
      <c r="B39" s="124" t="s">
        <v>0</v>
      </c>
      <c r="C39" s="169">
        <f>C40+C41</f>
        <v>-133900845</v>
      </c>
      <c r="D39" s="169">
        <f>D40+D41</f>
        <v>99258521</v>
      </c>
      <c r="E39" s="169">
        <f>E40+E41</f>
        <v>0</v>
      </c>
      <c r="F39" s="169">
        <f>F40+F41</f>
        <v>0</v>
      </c>
      <c r="G39" s="169">
        <f>G40+G41</f>
        <v>0</v>
      </c>
    </row>
    <row r="40" spans="1:7" s="129" customFormat="1" ht="15.75" customHeight="1">
      <c r="A40" s="126"/>
      <c r="B40" s="127" t="s">
        <v>43</v>
      </c>
      <c r="C40" s="168">
        <f t="shared" ref="C40:G41" si="2">C15</f>
        <v>-1388960202</v>
      </c>
      <c r="D40" s="168">
        <f t="shared" si="2"/>
        <v>-256136031</v>
      </c>
      <c r="E40" s="168">
        <f>E15</f>
        <v>-150000000</v>
      </c>
      <c r="F40" s="168">
        <f t="shared" si="2"/>
        <v>-200000000</v>
      </c>
      <c r="G40" s="168">
        <f t="shared" si="2"/>
        <v>-250000000</v>
      </c>
    </row>
    <row r="41" spans="1:7" s="129" customFormat="1" ht="15.75" customHeight="1">
      <c r="A41" s="126"/>
      <c r="B41" s="127" t="s">
        <v>44</v>
      </c>
      <c r="C41" s="168">
        <f t="shared" si="2"/>
        <v>1255059357</v>
      </c>
      <c r="D41" s="168">
        <f t="shared" si="2"/>
        <v>355394552</v>
      </c>
      <c r="E41" s="168">
        <f t="shared" si="2"/>
        <v>150000000</v>
      </c>
      <c r="F41" s="168">
        <f t="shared" si="2"/>
        <v>200000000</v>
      </c>
      <c r="G41" s="168">
        <f t="shared" si="2"/>
        <v>250000000</v>
      </c>
    </row>
    <row r="42" spans="1:7" ht="16.7" hidden="1" customHeight="1">
      <c r="A42" s="123">
        <v>602100</v>
      </c>
      <c r="B42" s="124" t="s">
        <v>2</v>
      </c>
      <c r="C42" s="163">
        <f>C43+C44</f>
        <v>123008793.39000002</v>
      </c>
      <c r="D42" s="163">
        <f>D43+D44</f>
        <v>0</v>
      </c>
      <c r="E42" s="163">
        <f>E43+E44</f>
        <v>0</v>
      </c>
      <c r="F42" s="163">
        <f>F43+F44</f>
        <v>0</v>
      </c>
      <c r="G42" s="163">
        <f>G43+G44</f>
        <v>0</v>
      </c>
    </row>
    <row r="43" spans="1:7" s="129" customFormat="1" ht="16.7" hidden="1" customHeight="1">
      <c r="A43" s="126"/>
      <c r="B43" s="127" t="s">
        <v>43</v>
      </c>
      <c r="C43" s="164">
        <f t="shared" ref="C43:G44" si="3">C18</f>
        <v>108778920.43000001</v>
      </c>
      <c r="D43" s="164">
        <f t="shared" si="3"/>
        <v>0</v>
      </c>
      <c r="E43" s="164">
        <f t="shared" si="3"/>
        <v>0</v>
      </c>
      <c r="F43" s="164">
        <f t="shared" si="3"/>
        <v>0</v>
      </c>
      <c r="G43" s="164">
        <f t="shared" si="3"/>
        <v>0</v>
      </c>
    </row>
    <row r="44" spans="1:7" s="129" customFormat="1" ht="16.7" hidden="1" customHeight="1">
      <c r="A44" s="126"/>
      <c r="B44" s="127" t="s">
        <v>44</v>
      </c>
      <c r="C44" s="164">
        <f t="shared" si="3"/>
        <v>14229872.960000001</v>
      </c>
      <c r="D44" s="164">
        <f t="shared" si="3"/>
        <v>0</v>
      </c>
      <c r="E44" s="164">
        <f t="shared" si="3"/>
        <v>0</v>
      </c>
      <c r="F44" s="164">
        <f t="shared" si="3"/>
        <v>0</v>
      </c>
      <c r="G44" s="164">
        <f t="shared" si="3"/>
        <v>0</v>
      </c>
    </row>
    <row r="45" spans="1:7" ht="29.25" hidden="1" customHeight="1">
      <c r="A45" s="123">
        <v>602400</v>
      </c>
      <c r="B45" s="124" t="s">
        <v>12</v>
      </c>
      <c r="C45" s="163">
        <f>C46+C47</f>
        <v>0</v>
      </c>
      <c r="D45" s="163">
        <f>D46+D47</f>
        <v>0</v>
      </c>
      <c r="E45" s="163">
        <f>E46+E47</f>
        <v>0</v>
      </c>
      <c r="F45" s="163">
        <f>F46+F47</f>
        <v>0</v>
      </c>
      <c r="G45" s="163">
        <f>G46+G47</f>
        <v>0</v>
      </c>
    </row>
    <row r="46" spans="1:7" s="129" customFormat="1" ht="17.25" hidden="1" customHeight="1">
      <c r="A46" s="134"/>
      <c r="B46" s="127" t="s">
        <v>43</v>
      </c>
      <c r="C46" s="164">
        <f t="shared" ref="C46:G47" si="4">C24</f>
        <v>-301825318.06999999</v>
      </c>
      <c r="D46" s="164">
        <f t="shared" si="4"/>
        <v>0</v>
      </c>
      <c r="E46" s="164">
        <f t="shared" si="4"/>
        <v>0</v>
      </c>
      <c r="F46" s="164">
        <f t="shared" si="4"/>
        <v>0</v>
      </c>
      <c r="G46" s="164">
        <f t="shared" si="4"/>
        <v>0</v>
      </c>
    </row>
    <row r="47" spans="1:7" s="129" customFormat="1" ht="18.75" hidden="1" customHeight="1">
      <c r="A47" s="134"/>
      <c r="B47" s="127" t="s">
        <v>44</v>
      </c>
      <c r="C47" s="164">
        <f t="shared" si="4"/>
        <v>301825318.06999999</v>
      </c>
      <c r="D47" s="164">
        <f t="shared" si="4"/>
        <v>0</v>
      </c>
      <c r="E47" s="164">
        <f t="shared" si="4"/>
        <v>0</v>
      </c>
      <c r="F47" s="164">
        <f t="shared" si="4"/>
        <v>0</v>
      </c>
      <c r="G47" s="164">
        <f t="shared" si="4"/>
        <v>0</v>
      </c>
    </row>
    <row r="48" spans="1:7" s="120" customFormat="1" ht="22.5" customHeight="1">
      <c r="A48" s="131" t="s">
        <v>70</v>
      </c>
      <c r="B48" s="132" t="s">
        <v>59</v>
      </c>
      <c r="C48" s="70">
        <f>C49+C50</f>
        <v>-133900845</v>
      </c>
      <c r="D48" s="70">
        <f>D49+D50</f>
        <v>99258521</v>
      </c>
      <c r="E48" s="70">
        <f>E49+E50</f>
        <v>0</v>
      </c>
      <c r="F48" s="70">
        <f>F49+F50</f>
        <v>0</v>
      </c>
      <c r="G48" s="70">
        <f>G49+G50</f>
        <v>0</v>
      </c>
    </row>
    <row r="49" spans="1:7" ht="22.5" customHeight="1">
      <c r="A49" s="72" t="s">
        <v>42</v>
      </c>
      <c r="B49" s="73" t="s">
        <v>43</v>
      </c>
      <c r="C49" s="133">
        <f>C37+C34</f>
        <v>-1388960202</v>
      </c>
      <c r="D49" s="133">
        <f t="shared" ref="D49:G50" si="5">D37+D34</f>
        <v>-256136031</v>
      </c>
      <c r="E49" s="133">
        <f t="shared" si="5"/>
        <v>-150000000</v>
      </c>
      <c r="F49" s="133">
        <f t="shared" si="5"/>
        <v>-200000000</v>
      </c>
      <c r="G49" s="133">
        <f t="shared" si="5"/>
        <v>-250000000</v>
      </c>
    </row>
    <row r="50" spans="1:7" s="122" customFormat="1" ht="22.5" customHeight="1">
      <c r="A50" s="72" t="s">
        <v>42</v>
      </c>
      <c r="B50" s="73" t="s">
        <v>44</v>
      </c>
      <c r="C50" s="133">
        <f>C38+C35</f>
        <v>1255059357</v>
      </c>
      <c r="D50" s="74">
        <f t="shared" si="5"/>
        <v>355394552</v>
      </c>
      <c r="E50" s="74">
        <f t="shared" si="5"/>
        <v>150000000</v>
      </c>
      <c r="F50" s="74">
        <f t="shared" si="5"/>
        <v>200000000</v>
      </c>
      <c r="G50" s="74">
        <f t="shared" si="5"/>
        <v>250000000</v>
      </c>
    </row>
    <row r="51" spans="1:7" s="136" customFormat="1" ht="30.75" customHeight="1">
      <c r="A51" s="135"/>
      <c r="B51" s="190"/>
      <c r="C51" s="190"/>
      <c r="D51" s="76"/>
      <c r="E51" s="76"/>
      <c r="F51" s="187"/>
      <c r="G51" s="187"/>
    </row>
    <row r="52" spans="1:7" ht="37.5" customHeight="1">
      <c r="A52" s="185" t="s">
        <v>142</v>
      </c>
      <c r="B52" s="185"/>
      <c r="C52" s="185"/>
      <c r="D52" s="76"/>
      <c r="E52" s="76"/>
      <c r="F52" s="159"/>
      <c r="G52" s="159" t="s">
        <v>74</v>
      </c>
    </row>
    <row r="53" spans="1:7">
      <c r="D53" s="71"/>
    </row>
  </sheetData>
  <mergeCells count="7">
    <mergeCell ref="F2:G2"/>
    <mergeCell ref="A52:C52"/>
    <mergeCell ref="F51:G51"/>
    <mergeCell ref="A10:G10"/>
    <mergeCell ref="A32:G32"/>
    <mergeCell ref="B4:G4"/>
    <mergeCell ref="B51:C51"/>
  </mergeCells>
  <phoneticPr fontId="19" type="noConversion"/>
  <pageMargins left="0.78" right="0.35" top="0.36" bottom="0.22" header="0.38" footer="0.2"/>
  <pageSetup paperSize="9" scale="88" orientation="landscape" r:id="rId1"/>
  <headerFooter alignWithMargins="0"/>
  <rowBreaks count="1" manualBreakCount="1">
    <brk id="3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1E2A4-2257-4C10-BBA5-3FD6A9C73105}">
  <dimension ref="A1:S92"/>
  <sheetViews>
    <sheetView topLeftCell="A76" zoomScale="85" zoomScaleNormal="85" zoomScaleSheetLayoutView="90" workbookViewId="0">
      <selection activeCell="C91" sqref="C91:G92"/>
    </sheetView>
  </sheetViews>
  <sheetFormatPr defaultColWidth="7.85546875" defaultRowHeight="12.75"/>
  <cols>
    <col min="1" max="1" width="10.28515625" style="30" customWidth="1"/>
    <col min="2" max="2" width="51.5703125" style="2" customWidth="1"/>
    <col min="3" max="3" width="17.85546875" style="2" customWidth="1"/>
    <col min="4" max="4" width="19.28515625" style="2" customWidth="1"/>
    <col min="5" max="5" width="18.42578125" style="2" customWidth="1"/>
    <col min="6" max="6" width="18.85546875" style="2" customWidth="1"/>
    <col min="7" max="7" width="19.5703125" style="2" customWidth="1"/>
    <col min="8" max="8" width="8.7109375" style="2" customWidth="1"/>
    <col min="9" max="9" width="11.28515625" style="2" bestFit="1" customWidth="1"/>
    <col min="10" max="16384" width="7.85546875" style="2"/>
  </cols>
  <sheetData>
    <row r="1" spans="1:19" ht="15.75">
      <c r="D1" s="161"/>
      <c r="E1" s="161"/>
      <c r="F1" s="161" t="s">
        <v>3</v>
      </c>
      <c r="G1" s="161"/>
    </row>
    <row r="2" spans="1:19" ht="45.75" customHeight="1">
      <c r="D2" s="161"/>
      <c r="E2" s="161"/>
      <c r="F2" s="182" t="s">
        <v>143</v>
      </c>
      <c r="G2" s="182"/>
    </row>
    <row r="3" spans="1:19" ht="17.25">
      <c r="A3" s="31"/>
      <c r="D3" s="10"/>
      <c r="E3" s="3"/>
      <c r="F3" s="4"/>
      <c r="G3" s="4"/>
    </row>
    <row r="4" spans="1:19" ht="10.5" customHeight="1">
      <c r="D4" s="191"/>
      <c r="E4" s="191"/>
      <c r="F4" s="191"/>
      <c r="G4" s="191"/>
    </row>
    <row r="5" spans="1:19" ht="50.25" customHeight="1">
      <c r="B5" s="192" t="s">
        <v>71</v>
      </c>
      <c r="C5" s="192"/>
      <c r="D5" s="192"/>
      <c r="E5" s="192"/>
      <c r="F5" s="192"/>
      <c r="G5" s="192"/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8.75">
      <c r="B6" s="83">
        <v>17100000000</v>
      </c>
      <c r="C6" s="1"/>
      <c r="D6" s="1"/>
    </row>
    <row r="7" spans="1:19">
      <c r="B7" s="9" t="s">
        <v>14</v>
      </c>
      <c r="C7" s="1"/>
      <c r="D7" s="1"/>
    </row>
    <row r="8" spans="1:19" ht="15" customHeight="1">
      <c r="G8" s="1" t="s">
        <v>16</v>
      </c>
    </row>
    <row r="9" spans="1:19" s="19" customFormat="1" ht="60" customHeight="1">
      <c r="A9" s="32" t="s">
        <v>4</v>
      </c>
      <c r="B9" s="18" t="s">
        <v>18</v>
      </c>
      <c r="C9" s="13" t="s">
        <v>144</v>
      </c>
      <c r="D9" s="13" t="s">
        <v>145</v>
      </c>
      <c r="E9" s="13" t="s">
        <v>123</v>
      </c>
      <c r="F9" s="13" t="s">
        <v>124</v>
      </c>
      <c r="G9" s="13" t="s">
        <v>146</v>
      </c>
    </row>
    <row r="10" spans="1:19" s="24" customFormat="1">
      <c r="A10" s="33">
        <v>1</v>
      </c>
      <c r="B10" s="144">
        <v>2</v>
      </c>
      <c r="C10" s="144">
        <v>3</v>
      </c>
      <c r="D10" s="144">
        <v>4</v>
      </c>
      <c r="E10" s="144">
        <v>5</v>
      </c>
      <c r="F10" s="143">
        <v>6</v>
      </c>
      <c r="G10" s="143">
        <v>7</v>
      </c>
    </row>
    <row r="11" spans="1:19" s="26" customFormat="1" ht="21" customHeight="1">
      <c r="A11" s="34" t="s">
        <v>115</v>
      </c>
      <c r="B11" s="15" t="s">
        <v>77</v>
      </c>
      <c r="C11" s="42">
        <v>43707763</v>
      </c>
      <c r="D11" s="42">
        <v>46509200</v>
      </c>
      <c r="E11" s="42">
        <f>E13+E14</f>
        <v>50733200</v>
      </c>
      <c r="F11" s="42">
        <f>F13+F14</f>
        <v>54437000</v>
      </c>
      <c r="G11" s="42">
        <f>G13+G14</f>
        <v>57737400</v>
      </c>
    </row>
    <row r="12" spans="1:19" ht="21" customHeight="1">
      <c r="A12" s="155"/>
      <c r="B12" s="156" t="s">
        <v>13</v>
      </c>
      <c r="C12" s="157"/>
      <c r="D12" s="157"/>
      <c r="E12" s="157"/>
      <c r="F12" s="157"/>
      <c r="G12" s="157"/>
    </row>
    <row r="13" spans="1:19" ht="21" customHeight="1">
      <c r="A13" s="158" t="s">
        <v>42</v>
      </c>
      <c r="B13" s="146" t="s">
        <v>43</v>
      </c>
      <c r="C13" s="147">
        <v>43510726</v>
      </c>
      <c r="D13" s="147">
        <v>46509200</v>
      </c>
      <c r="E13" s="147">
        <f>'[1]Дод 7'!E19+'[1]Дод 7'!E139+'[1]Дод 7'!E100</f>
        <v>50733200</v>
      </c>
      <c r="F13" s="147">
        <f>'[1]Дод 7'!F19+'[1]Дод 7'!F139+'[1]Дод 7'!F100</f>
        <v>54437000</v>
      </c>
      <c r="G13" s="147">
        <f>'[1]Дод 7'!G19+'[1]Дод 7'!G139+'[1]Дод 7'!G100</f>
        <v>57737400</v>
      </c>
    </row>
    <row r="14" spans="1:19" ht="21" customHeight="1">
      <c r="A14" s="158" t="s">
        <v>42</v>
      </c>
      <c r="B14" s="146" t="s">
        <v>44</v>
      </c>
      <c r="C14" s="147">
        <v>197037</v>
      </c>
      <c r="D14" s="147">
        <v>0</v>
      </c>
      <c r="E14" s="147">
        <f>'[1]Дод 7'!E20+'[1]Дод 7'!E140</f>
        <v>0</v>
      </c>
      <c r="F14" s="147">
        <f>'[1]Дод 7'!F20+'[1]Дод 7'!F140</f>
        <v>0</v>
      </c>
      <c r="G14" s="147">
        <f>'[1]Дод 7'!G20+'[1]Дод 7'!G140</f>
        <v>0</v>
      </c>
    </row>
    <row r="15" spans="1:19" ht="31.5">
      <c r="A15" s="34" t="s">
        <v>5</v>
      </c>
      <c r="B15" s="15" t="s">
        <v>78</v>
      </c>
      <c r="C15" s="42">
        <v>95517127</v>
      </c>
      <c r="D15" s="42">
        <v>176585587</v>
      </c>
      <c r="E15" s="42">
        <f>E17+E18</f>
        <v>158289500</v>
      </c>
      <c r="F15" s="42">
        <f>F17+F18</f>
        <v>159281100</v>
      </c>
      <c r="G15" s="42">
        <f>G17+G18</f>
        <v>160246200</v>
      </c>
    </row>
    <row r="16" spans="1:19" ht="21" customHeight="1">
      <c r="A16" s="155"/>
      <c r="B16" s="156" t="s">
        <v>13</v>
      </c>
      <c r="C16" s="157"/>
      <c r="D16" s="157"/>
      <c r="E16" s="157"/>
      <c r="F16" s="157"/>
      <c r="G16" s="157"/>
    </row>
    <row r="17" spans="1:7" ht="21" customHeight="1">
      <c r="A17" s="158" t="s">
        <v>42</v>
      </c>
      <c r="B17" s="146" t="s">
        <v>43</v>
      </c>
      <c r="C17" s="147">
        <v>32160072</v>
      </c>
      <c r="D17" s="147">
        <v>176585587</v>
      </c>
      <c r="E17" s="147">
        <v>158289500</v>
      </c>
      <c r="F17" s="147">
        <v>159281100</v>
      </c>
      <c r="G17" s="147">
        <v>160246200</v>
      </c>
    </row>
    <row r="18" spans="1:7" ht="21" customHeight="1">
      <c r="A18" s="158" t="s">
        <v>42</v>
      </c>
      <c r="B18" s="146" t="s">
        <v>44</v>
      </c>
      <c r="C18" s="147">
        <v>63357055</v>
      </c>
      <c r="D18" s="147">
        <v>0</v>
      </c>
      <c r="E18" s="147">
        <v>0</v>
      </c>
      <c r="F18" s="147">
        <v>0</v>
      </c>
      <c r="G18" s="147">
        <v>0</v>
      </c>
    </row>
    <row r="19" spans="1:7" ht="31.5">
      <c r="A19" s="34" t="s">
        <v>6</v>
      </c>
      <c r="B19" s="15" t="s">
        <v>135</v>
      </c>
      <c r="C19" s="42">
        <v>1520779054</v>
      </c>
      <c r="D19" s="42">
        <v>1340495684</v>
      </c>
      <c r="E19" s="42">
        <f>E21+E22</f>
        <v>1466783060</v>
      </c>
      <c r="F19" s="42">
        <f>F21+F22</f>
        <v>1582044500</v>
      </c>
      <c r="G19" s="42">
        <f>G21+G22</f>
        <v>1685766600</v>
      </c>
    </row>
    <row r="20" spans="1:7" ht="21" customHeight="1">
      <c r="A20" s="155"/>
      <c r="B20" s="156" t="s">
        <v>13</v>
      </c>
      <c r="C20" s="157"/>
      <c r="D20" s="157"/>
      <c r="E20" s="157"/>
      <c r="F20" s="157"/>
      <c r="G20" s="157"/>
    </row>
    <row r="21" spans="1:7" ht="21" customHeight="1">
      <c r="A21" s="158" t="s">
        <v>42</v>
      </c>
      <c r="B21" s="146" t="s">
        <v>43</v>
      </c>
      <c r="C21" s="147">
        <v>1141505862</v>
      </c>
      <c r="D21" s="147">
        <v>1183083432</v>
      </c>
      <c r="E21" s="147">
        <v>1397298700</v>
      </c>
      <c r="F21" s="147">
        <v>1507070600</v>
      </c>
      <c r="G21" s="147">
        <v>1604869300</v>
      </c>
    </row>
    <row r="22" spans="1:7" ht="21" customHeight="1">
      <c r="A22" s="158" t="s">
        <v>42</v>
      </c>
      <c r="B22" s="146" t="s">
        <v>44</v>
      </c>
      <c r="C22" s="147">
        <v>379273192</v>
      </c>
      <c r="D22" s="147">
        <v>157412252</v>
      </c>
      <c r="E22" s="147">
        <v>69484360</v>
      </c>
      <c r="F22" s="147">
        <v>74973900</v>
      </c>
      <c r="G22" s="147">
        <v>80897300</v>
      </c>
    </row>
    <row r="23" spans="1:7" ht="47.25">
      <c r="A23" s="34" t="s">
        <v>7</v>
      </c>
      <c r="B23" s="15" t="s">
        <v>79</v>
      </c>
      <c r="C23" s="42">
        <v>452567812.09000003</v>
      </c>
      <c r="D23" s="42">
        <v>463856436</v>
      </c>
      <c r="E23" s="42">
        <f>E25+E26</f>
        <v>474019700</v>
      </c>
      <c r="F23" s="42">
        <f>F25+F26</f>
        <v>514390100</v>
      </c>
      <c r="G23" s="42">
        <f>G25+G26</f>
        <v>550210000</v>
      </c>
    </row>
    <row r="24" spans="1:7" ht="21" customHeight="1">
      <c r="A24" s="155"/>
      <c r="B24" s="156" t="s">
        <v>13</v>
      </c>
      <c r="C24" s="157"/>
      <c r="D24" s="157"/>
      <c r="E24" s="157"/>
      <c r="F24" s="157"/>
      <c r="G24" s="157"/>
    </row>
    <row r="25" spans="1:7" ht="21" customHeight="1">
      <c r="A25" s="158" t="s">
        <v>42</v>
      </c>
      <c r="B25" s="146" t="s">
        <v>43</v>
      </c>
      <c r="C25" s="147">
        <v>411398267.09000003</v>
      </c>
      <c r="D25" s="147">
        <v>437586436</v>
      </c>
      <c r="E25" s="147">
        <v>435439000</v>
      </c>
      <c r="F25" s="147">
        <v>468475100</v>
      </c>
      <c r="G25" s="147">
        <v>498010000</v>
      </c>
    </row>
    <row r="26" spans="1:7" ht="21" customHeight="1">
      <c r="A26" s="158" t="s">
        <v>42</v>
      </c>
      <c r="B26" s="146" t="s">
        <v>44</v>
      </c>
      <c r="C26" s="147">
        <v>41169545</v>
      </c>
      <c r="D26" s="147">
        <v>26270000</v>
      </c>
      <c r="E26" s="147">
        <v>38580700</v>
      </c>
      <c r="F26" s="147">
        <v>45915000</v>
      </c>
      <c r="G26" s="147">
        <v>52200000</v>
      </c>
    </row>
    <row r="27" spans="1:7" ht="47.25">
      <c r="A27" s="34" t="s">
        <v>8</v>
      </c>
      <c r="B27" s="15" t="s">
        <v>136</v>
      </c>
      <c r="C27" s="42">
        <v>421667400</v>
      </c>
      <c r="D27" s="42">
        <v>518376075</v>
      </c>
      <c r="E27" s="42">
        <f>E29+E30</f>
        <v>556450850</v>
      </c>
      <c r="F27" s="42">
        <f>F29+F30</f>
        <v>594481798</v>
      </c>
      <c r="G27" s="42">
        <f>G29+G30</f>
        <v>628076374</v>
      </c>
    </row>
    <row r="28" spans="1:7" ht="21" customHeight="1">
      <c r="A28" s="155"/>
      <c r="B28" s="156" t="s">
        <v>13</v>
      </c>
      <c r="C28" s="157"/>
      <c r="D28" s="157"/>
      <c r="E28" s="157"/>
      <c r="F28" s="157"/>
      <c r="G28" s="157"/>
    </row>
    <row r="29" spans="1:7" ht="21" customHeight="1">
      <c r="A29" s="158" t="s">
        <v>42</v>
      </c>
      <c r="B29" s="146" t="s">
        <v>43</v>
      </c>
      <c r="C29" s="147">
        <v>342651765</v>
      </c>
      <c r="D29" s="147">
        <v>419272697</v>
      </c>
      <c r="E29" s="147">
        <v>445341365</v>
      </c>
      <c r="F29" s="147">
        <v>476051038</v>
      </c>
      <c r="G29" s="147">
        <v>503412625</v>
      </c>
    </row>
    <row r="30" spans="1:7" ht="21" customHeight="1">
      <c r="A30" s="158" t="s">
        <v>42</v>
      </c>
      <c r="B30" s="146" t="s">
        <v>44</v>
      </c>
      <c r="C30" s="147">
        <v>79015635</v>
      </c>
      <c r="D30" s="147">
        <v>99103378</v>
      </c>
      <c r="E30" s="147">
        <v>111109485</v>
      </c>
      <c r="F30" s="147">
        <v>118430760</v>
      </c>
      <c r="G30" s="147">
        <v>124663749</v>
      </c>
    </row>
    <row r="31" spans="1:7" ht="31.5">
      <c r="A31" s="34" t="s">
        <v>9</v>
      </c>
      <c r="B31" s="15" t="s">
        <v>80</v>
      </c>
      <c r="C31" s="42">
        <v>9958056</v>
      </c>
      <c r="D31" s="42">
        <v>14669090</v>
      </c>
      <c r="E31" s="42">
        <f>E33+E34</f>
        <v>20533000</v>
      </c>
      <c r="F31" s="42">
        <f>F33+F34</f>
        <v>22259400</v>
      </c>
      <c r="G31" s="42">
        <f>G33+G34</f>
        <v>23786300</v>
      </c>
    </row>
    <row r="32" spans="1:7" ht="21" customHeight="1">
      <c r="A32" s="155"/>
      <c r="B32" s="156" t="s">
        <v>13</v>
      </c>
      <c r="C32" s="157"/>
      <c r="D32" s="157"/>
      <c r="E32" s="157"/>
      <c r="F32" s="157"/>
      <c r="G32" s="157"/>
    </row>
    <row r="33" spans="1:7" ht="21" customHeight="1">
      <c r="A33" s="158" t="s">
        <v>42</v>
      </c>
      <c r="B33" s="146" t="s">
        <v>43</v>
      </c>
      <c r="C33" s="147">
        <v>9958056</v>
      </c>
      <c r="D33" s="147">
        <v>14669090</v>
      </c>
      <c r="E33" s="147">
        <v>20533000</v>
      </c>
      <c r="F33" s="147">
        <v>22259400</v>
      </c>
      <c r="G33" s="147">
        <v>23786300</v>
      </c>
    </row>
    <row r="34" spans="1:7" ht="21" customHeight="1">
      <c r="A34" s="158" t="s">
        <v>42</v>
      </c>
      <c r="B34" s="146" t="s">
        <v>44</v>
      </c>
      <c r="C34" s="147">
        <v>0</v>
      </c>
      <c r="D34" s="147">
        <v>0</v>
      </c>
      <c r="E34" s="147">
        <v>0</v>
      </c>
      <c r="F34" s="147">
        <v>0</v>
      </c>
      <c r="G34" s="147">
        <v>0</v>
      </c>
    </row>
    <row r="35" spans="1:7" ht="47.25">
      <c r="A35" s="34" t="s">
        <v>68</v>
      </c>
      <c r="B35" s="15" t="s">
        <v>81</v>
      </c>
      <c r="C35" s="42">
        <v>170792638</v>
      </c>
      <c r="D35" s="42">
        <v>166967869</v>
      </c>
      <c r="E35" s="42">
        <f>E37+E38</f>
        <v>238741500</v>
      </c>
      <c r="F35" s="42">
        <f>F37+F38</f>
        <v>258663300</v>
      </c>
      <c r="G35" s="42">
        <f>G37+G38</f>
        <v>276405700</v>
      </c>
    </row>
    <row r="36" spans="1:7" ht="21" customHeight="1">
      <c r="A36" s="155"/>
      <c r="B36" s="156" t="s">
        <v>13</v>
      </c>
      <c r="C36" s="157"/>
      <c r="D36" s="157"/>
      <c r="E36" s="157"/>
      <c r="F36" s="157"/>
      <c r="G36" s="157"/>
    </row>
    <row r="37" spans="1:7" ht="21" customHeight="1">
      <c r="A37" s="158" t="s">
        <v>42</v>
      </c>
      <c r="B37" s="146" t="s">
        <v>43</v>
      </c>
      <c r="C37" s="147">
        <v>159904162</v>
      </c>
      <c r="D37" s="147">
        <v>163026169</v>
      </c>
      <c r="E37" s="147">
        <v>234311400</v>
      </c>
      <c r="F37" s="147">
        <v>254075000</v>
      </c>
      <c r="G37" s="147">
        <v>271672400</v>
      </c>
    </row>
    <row r="38" spans="1:7" ht="21" customHeight="1">
      <c r="A38" s="158" t="s">
        <v>42</v>
      </c>
      <c r="B38" s="146" t="s">
        <v>44</v>
      </c>
      <c r="C38" s="147">
        <v>10888476</v>
      </c>
      <c r="D38" s="147">
        <v>3941700</v>
      </c>
      <c r="E38" s="147">
        <v>4430100</v>
      </c>
      <c r="F38" s="147">
        <v>4588300</v>
      </c>
      <c r="G38" s="147">
        <v>4733300</v>
      </c>
    </row>
    <row r="39" spans="1:7" ht="47.25">
      <c r="A39" s="34" t="s">
        <v>137</v>
      </c>
      <c r="B39" s="15" t="s">
        <v>138</v>
      </c>
      <c r="C39" s="42">
        <v>97155819</v>
      </c>
      <c r="D39" s="42">
        <v>79972235</v>
      </c>
      <c r="E39" s="42">
        <f>E41+E42</f>
        <v>80528400</v>
      </c>
      <c r="F39" s="42">
        <f>F41+F42</f>
        <v>85350800</v>
      </c>
      <c r="G39" s="42">
        <f>G41+G42</f>
        <v>89732100</v>
      </c>
    </row>
    <row r="40" spans="1:7" ht="21" customHeight="1">
      <c r="A40" s="158"/>
      <c r="B40" s="156" t="s">
        <v>13</v>
      </c>
      <c r="C40" s="157"/>
      <c r="D40" s="157"/>
      <c r="E40" s="157"/>
      <c r="F40" s="157"/>
      <c r="G40" s="157"/>
    </row>
    <row r="41" spans="1:7" ht="21" customHeight="1">
      <c r="A41" s="158"/>
      <c r="B41" s="146" t="s">
        <v>43</v>
      </c>
      <c r="C41" s="147">
        <v>96960719</v>
      </c>
      <c r="D41" s="147">
        <v>79755235</v>
      </c>
      <c r="E41" s="147">
        <v>80311400</v>
      </c>
      <c r="F41" s="147">
        <v>85133800</v>
      </c>
      <c r="G41" s="147">
        <v>89515100</v>
      </c>
    </row>
    <row r="42" spans="1:7" ht="21" customHeight="1">
      <c r="A42" s="158"/>
      <c r="B42" s="146" t="s">
        <v>44</v>
      </c>
      <c r="C42" s="147">
        <v>195100</v>
      </c>
      <c r="D42" s="147">
        <v>217000</v>
      </c>
      <c r="E42" s="147">
        <v>217000</v>
      </c>
      <c r="F42" s="147">
        <v>217000</v>
      </c>
      <c r="G42" s="147">
        <v>217000</v>
      </c>
    </row>
    <row r="43" spans="1:7" ht="63">
      <c r="A43" s="34" t="s">
        <v>10</v>
      </c>
      <c r="B43" s="15" t="s">
        <v>82</v>
      </c>
      <c r="C43" s="42">
        <v>47940392</v>
      </c>
      <c r="D43" s="42">
        <v>67814847</v>
      </c>
      <c r="E43" s="42">
        <f>E45+E46</f>
        <v>19150000</v>
      </c>
      <c r="F43" s="42">
        <f>F45+F46</f>
        <v>19700000</v>
      </c>
      <c r="G43" s="42">
        <f>G45+G46</f>
        <v>20300000</v>
      </c>
    </row>
    <row r="44" spans="1:7" ht="21" customHeight="1">
      <c r="A44" s="155"/>
      <c r="B44" s="156" t="s">
        <v>13</v>
      </c>
      <c r="C44" s="147"/>
      <c r="D44" s="147"/>
      <c r="E44" s="147"/>
      <c r="F44" s="147"/>
      <c r="G44" s="147"/>
    </row>
    <row r="45" spans="1:7" ht="21" customHeight="1">
      <c r="A45" s="158" t="s">
        <v>42</v>
      </c>
      <c r="B45" s="146" t="s">
        <v>43</v>
      </c>
      <c r="C45" s="147">
        <v>40108433</v>
      </c>
      <c r="D45" s="147">
        <v>67814847</v>
      </c>
      <c r="E45" s="147">
        <v>19150000</v>
      </c>
      <c r="F45" s="147">
        <v>19700000</v>
      </c>
      <c r="G45" s="147">
        <v>20300000</v>
      </c>
    </row>
    <row r="46" spans="1:7" ht="21" customHeight="1">
      <c r="A46" s="158" t="s">
        <v>42</v>
      </c>
      <c r="B46" s="146" t="s">
        <v>44</v>
      </c>
      <c r="C46" s="147">
        <v>7831959</v>
      </c>
      <c r="D46" s="147">
        <v>0</v>
      </c>
      <c r="E46" s="147">
        <v>0</v>
      </c>
      <c r="F46" s="147">
        <v>0</v>
      </c>
      <c r="G46" s="147">
        <v>0</v>
      </c>
    </row>
    <row r="47" spans="1:7" ht="47.25">
      <c r="A47" s="34" t="s">
        <v>116</v>
      </c>
      <c r="B47" s="15" t="s">
        <v>83</v>
      </c>
      <c r="C47" s="42">
        <v>1034570712</v>
      </c>
      <c r="D47" s="42">
        <v>601218321</v>
      </c>
      <c r="E47" s="42">
        <f>E49+E50</f>
        <v>40216300</v>
      </c>
      <c r="F47" s="42">
        <f>F49+F50</f>
        <v>40793300</v>
      </c>
      <c r="G47" s="42">
        <f>G49+G50</f>
        <v>41421900</v>
      </c>
    </row>
    <row r="48" spans="1:7" ht="21" customHeight="1">
      <c r="A48" s="155"/>
      <c r="B48" s="156" t="s">
        <v>13</v>
      </c>
      <c r="C48" s="147"/>
      <c r="D48" s="147"/>
      <c r="E48" s="147"/>
      <c r="F48" s="147"/>
      <c r="G48" s="147"/>
    </row>
    <row r="49" spans="1:7" ht="21" customHeight="1">
      <c r="A49" s="158" t="s">
        <v>42</v>
      </c>
      <c r="B49" s="146" t="s">
        <v>43</v>
      </c>
      <c r="C49" s="147">
        <v>22613743</v>
      </c>
      <c r="D49" s="147">
        <v>147358868</v>
      </c>
      <c r="E49" s="147">
        <v>20100000</v>
      </c>
      <c r="F49" s="147">
        <v>20100000</v>
      </c>
      <c r="G49" s="147">
        <v>20100000</v>
      </c>
    </row>
    <row r="50" spans="1:7" ht="21" customHeight="1">
      <c r="A50" s="158" t="s">
        <v>42</v>
      </c>
      <c r="B50" s="146" t="s">
        <v>44</v>
      </c>
      <c r="C50" s="147">
        <v>1011956969</v>
      </c>
      <c r="D50" s="147">
        <v>453859453</v>
      </c>
      <c r="E50" s="147">
        <v>20116300</v>
      </c>
      <c r="F50" s="147">
        <v>20693300</v>
      </c>
      <c r="G50" s="147">
        <v>21321900</v>
      </c>
    </row>
    <row r="51" spans="1:7" ht="47.25">
      <c r="A51" s="34" t="s">
        <v>117</v>
      </c>
      <c r="B51" s="15" t="s">
        <v>139</v>
      </c>
      <c r="C51" s="42">
        <v>7077246</v>
      </c>
      <c r="D51" s="42">
        <v>3471626</v>
      </c>
      <c r="E51" s="42">
        <f>E53+E54</f>
        <v>2500000</v>
      </c>
      <c r="F51" s="42">
        <f>F53+F54</f>
        <v>2700000</v>
      </c>
      <c r="G51" s="42">
        <f>G53+G54</f>
        <v>2900000</v>
      </c>
    </row>
    <row r="52" spans="1:7" ht="21" customHeight="1">
      <c r="A52" s="155"/>
      <c r="B52" s="156" t="s">
        <v>13</v>
      </c>
      <c r="C52" s="157"/>
      <c r="D52" s="157"/>
      <c r="E52" s="166"/>
      <c r="F52" s="166"/>
      <c r="G52" s="166"/>
    </row>
    <row r="53" spans="1:7" ht="21" customHeight="1">
      <c r="A53" s="158" t="s">
        <v>42</v>
      </c>
      <c r="B53" s="146" t="s">
        <v>43</v>
      </c>
      <c r="C53" s="147">
        <v>6381473</v>
      </c>
      <c r="D53" s="147">
        <v>3471626</v>
      </c>
      <c r="E53" s="147">
        <v>2500000</v>
      </c>
      <c r="F53" s="147">
        <v>2700000</v>
      </c>
      <c r="G53" s="147">
        <v>2900000</v>
      </c>
    </row>
    <row r="54" spans="1:7" ht="21" customHeight="1">
      <c r="A54" s="158" t="s">
        <v>42</v>
      </c>
      <c r="B54" s="146" t="s">
        <v>44</v>
      </c>
      <c r="C54" s="147">
        <v>695773</v>
      </c>
      <c r="D54" s="147">
        <v>0</v>
      </c>
      <c r="E54" s="147">
        <v>0</v>
      </c>
      <c r="F54" s="147">
        <v>0</v>
      </c>
      <c r="G54" s="147">
        <v>0</v>
      </c>
    </row>
    <row r="55" spans="1:7" ht="47.25">
      <c r="A55" s="34" t="s">
        <v>118</v>
      </c>
      <c r="B55" s="15" t="s">
        <v>84</v>
      </c>
      <c r="C55" s="42">
        <v>11507000</v>
      </c>
      <c r="D55" s="42">
        <v>5945396</v>
      </c>
      <c r="E55" s="42">
        <f>E57+E58</f>
        <v>6900000</v>
      </c>
      <c r="F55" s="42">
        <f>F57+F58</f>
        <v>6950000</v>
      </c>
      <c r="G55" s="42">
        <f>G57+G58</f>
        <v>7000000</v>
      </c>
    </row>
    <row r="56" spans="1:7" ht="21" customHeight="1">
      <c r="A56" s="155"/>
      <c r="B56" s="156" t="s">
        <v>13</v>
      </c>
      <c r="C56" s="157"/>
      <c r="D56" s="157"/>
      <c r="E56" s="157"/>
      <c r="F56" s="157"/>
      <c r="G56" s="157"/>
    </row>
    <row r="57" spans="1:7" ht="21" customHeight="1">
      <c r="A57" s="158" t="s">
        <v>42</v>
      </c>
      <c r="B57" s="146" t="s">
        <v>43</v>
      </c>
      <c r="C57" s="147">
        <v>11507000</v>
      </c>
      <c r="D57" s="147">
        <v>5945396</v>
      </c>
      <c r="E57" s="147">
        <v>6900000</v>
      </c>
      <c r="F57" s="147">
        <v>6950000</v>
      </c>
      <c r="G57" s="147">
        <v>7000000</v>
      </c>
    </row>
    <row r="58" spans="1:7" ht="21" customHeight="1">
      <c r="A58" s="158" t="s">
        <v>42</v>
      </c>
      <c r="B58" s="146" t="s">
        <v>44</v>
      </c>
      <c r="C58" s="147">
        <v>0</v>
      </c>
      <c r="D58" s="147">
        <v>0</v>
      </c>
      <c r="E58" s="147">
        <v>0</v>
      </c>
      <c r="F58" s="147">
        <v>0</v>
      </c>
      <c r="G58" s="147">
        <v>0</v>
      </c>
    </row>
    <row r="59" spans="1:7" ht="63">
      <c r="A59" s="34" t="s">
        <v>119</v>
      </c>
      <c r="B59" s="15" t="s">
        <v>85</v>
      </c>
      <c r="C59" s="42">
        <v>3784324</v>
      </c>
      <c r="D59" s="42">
        <v>42069721</v>
      </c>
      <c r="E59" s="42">
        <f>E61+E62</f>
        <v>18452662</v>
      </c>
      <c r="F59" s="42">
        <f>F61+F62</f>
        <v>1200000</v>
      </c>
      <c r="G59" s="42">
        <f>G61+G62</f>
        <v>1250000</v>
      </c>
    </row>
    <row r="60" spans="1:7" ht="21" customHeight="1">
      <c r="A60" s="155"/>
      <c r="B60" s="156" t="s">
        <v>13</v>
      </c>
      <c r="C60" s="157"/>
      <c r="D60" s="157"/>
      <c r="E60" s="157"/>
      <c r="F60" s="157"/>
      <c r="G60" s="157"/>
    </row>
    <row r="61" spans="1:7" ht="21" customHeight="1">
      <c r="A61" s="158" t="s">
        <v>42</v>
      </c>
      <c r="B61" s="146" t="s">
        <v>43</v>
      </c>
      <c r="C61" s="147">
        <v>2526616</v>
      </c>
      <c r="D61" s="147">
        <v>1656722</v>
      </c>
      <c r="E61" s="147">
        <v>1100000</v>
      </c>
      <c r="F61" s="147">
        <v>1200000</v>
      </c>
      <c r="G61" s="147">
        <v>1250000</v>
      </c>
    </row>
    <row r="62" spans="1:7" ht="21" customHeight="1">
      <c r="A62" s="158" t="s">
        <v>42</v>
      </c>
      <c r="B62" s="146" t="s">
        <v>44</v>
      </c>
      <c r="C62" s="147">
        <v>1257708</v>
      </c>
      <c r="D62" s="147">
        <v>40412999</v>
      </c>
      <c r="E62" s="147">
        <v>17352662</v>
      </c>
      <c r="F62" s="147">
        <v>0</v>
      </c>
      <c r="G62" s="147">
        <v>0</v>
      </c>
    </row>
    <row r="63" spans="1:7" ht="47.25">
      <c r="A63" s="34" t="s">
        <v>11</v>
      </c>
      <c r="B63" s="15" t="s">
        <v>86</v>
      </c>
      <c r="C63" s="42">
        <v>10836127</v>
      </c>
      <c r="D63" s="42">
        <v>11930762</v>
      </c>
      <c r="E63" s="42">
        <f>E65+E66</f>
        <v>8405000</v>
      </c>
      <c r="F63" s="42">
        <f>F65+F66</f>
        <v>8700000</v>
      </c>
      <c r="G63" s="42">
        <f>G65+G66</f>
        <v>8800000</v>
      </c>
    </row>
    <row r="64" spans="1:7" ht="21" customHeight="1">
      <c r="A64" s="155"/>
      <c r="B64" s="156" t="s">
        <v>13</v>
      </c>
      <c r="C64" s="157"/>
      <c r="D64" s="157"/>
      <c r="E64" s="166"/>
      <c r="F64" s="166"/>
      <c r="G64" s="166"/>
    </row>
    <row r="65" spans="1:7" ht="21" customHeight="1">
      <c r="A65" s="158" t="s">
        <v>42</v>
      </c>
      <c r="B65" s="146" t="s">
        <v>43</v>
      </c>
      <c r="C65" s="147">
        <v>10836127</v>
      </c>
      <c r="D65" s="147">
        <v>11930762</v>
      </c>
      <c r="E65" s="147">
        <v>8405000</v>
      </c>
      <c r="F65" s="147">
        <v>8700000</v>
      </c>
      <c r="G65" s="147">
        <v>8800000</v>
      </c>
    </row>
    <row r="66" spans="1:7" ht="21" customHeight="1">
      <c r="A66" s="158" t="s">
        <v>42</v>
      </c>
      <c r="B66" s="146" t="s">
        <v>44</v>
      </c>
      <c r="C66" s="147">
        <v>0</v>
      </c>
      <c r="D66" s="147">
        <v>0</v>
      </c>
      <c r="E66" s="147">
        <v>0</v>
      </c>
      <c r="F66" s="147">
        <v>0</v>
      </c>
      <c r="G66" s="147">
        <v>0</v>
      </c>
    </row>
    <row r="67" spans="1:7" ht="47.25">
      <c r="A67" s="34" t="s">
        <v>120</v>
      </c>
      <c r="B67" s="15" t="s">
        <v>87</v>
      </c>
      <c r="C67" s="42">
        <v>3426899</v>
      </c>
      <c r="D67" s="42">
        <v>2573241</v>
      </c>
      <c r="E67" s="42">
        <f>E69+E70</f>
        <v>1245000</v>
      </c>
      <c r="F67" s="42">
        <f>F69+F70</f>
        <v>1245000</v>
      </c>
      <c r="G67" s="42">
        <f>G69+G70</f>
        <v>1245000</v>
      </c>
    </row>
    <row r="68" spans="1:7" ht="21" customHeight="1">
      <c r="A68" s="155"/>
      <c r="B68" s="156" t="s">
        <v>13</v>
      </c>
      <c r="C68" s="157"/>
      <c r="D68" s="157"/>
      <c r="E68" s="166"/>
      <c r="F68" s="166"/>
      <c r="G68" s="166"/>
    </row>
    <row r="69" spans="1:7" ht="21" customHeight="1">
      <c r="A69" s="158" t="s">
        <v>42</v>
      </c>
      <c r="B69" s="146" t="s">
        <v>43</v>
      </c>
      <c r="C69" s="147">
        <v>3223900</v>
      </c>
      <c r="D69" s="147">
        <v>595041</v>
      </c>
      <c r="E69" s="147">
        <v>0</v>
      </c>
      <c r="F69" s="147">
        <v>0</v>
      </c>
      <c r="G69" s="147">
        <v>0</v>
      </c>
    </row>
    <row r="70" spans="1:7" ht="21" customHeight="1">
      <c r="A70" s="158" t="s">
        <v>42</v>
      </c>
      <c r="B70" s="146" t="s">
        <v>44</v>
      </c>
      <c r="C70" s="147">
        <v>202999</v>
      </c>
      <c r="D70" s="147">
        <v>1978200</v>
      </c>
      <c r="E70" s="147">
        <v>1245000</v>
      </c>
      <c r="F70" s="147">
        <v>1245000</v>
      </c>
      <c r="G70" s="147">
        <v>1245000</v>
      </c>
    </row>
    <row r="71" spans="1:7" ht="47.25">
      <c r="A71" s="34" t="s">
        <v>121</v>
      </c>
      <c r="B71" s="15" t="s">
        <v>88</v>
      </c>
      <c r="C71" s="42">
        <v>10616589</v>
      </c>
      <c r="D71" s="42">
        <v>8923876</v>
      </c>
      <c r="E71" s="42">
        <f>E73+E74</f>
        <v>4200000</v>
      </c>
      <c r="F71" s="42">
        <f>F73+F74</f>
        <v>4400000</v>
      </c>
      <c r="G71" s="42">
        <f>G73+G74</f>
        <v>4500000</v>
      </c>
    </row>
    <row r="72" spans="1:7" ht="21" customHeight="1">
      <c r="A72" s="155"/>
      <c r="B72" s="156" t="s">
        <v>13</v>
      </c>
      <c r="C72" s="157"/>
      <c r="D72" s="157"/>
      <c r="E72" s="166"/>
      <c r="F72" s="166"/>
      <c r="G72" s="166"/>
    </row>
    <row r="73" spans="1:7" ht="21" customHeight="1">
      <c r="A73" s="158" t="s">
        <v>42</v>
      </c>
      <c r="B73" s="146" t="s">
        <v>43</v>
      </c>
      <c r="C73" s="147">
        <v>10616589</v>
      </c>
      <c r="D73" s="147">
        <v>8923876</v>
      </c>
      <c r="E73" s="147">
        <v>4200000</v>
      </c>
      <c r="F73" s="147">
        <v>4400000</v>
      </c>
      <c r="G73" s="147">
        <v>4500000</v>
      </c>
    </row>
    <row r="74" spans="1:7" ht="21" customHeight="1">
      <c r="A74" s="158" t="s">
        <v>42</v>
      </c>
      <c r="B74" s="146" t="s">
        <v>44</v>
      </c>
      <c r="C74" s="147">
        <v>0</v>
      </c>
      <c r="D74" s="147">
        <v>0</v>
      </c>
      <c r="E74" s="147">
        <v>0</v>
      </c>
      <c r="F74" s="147">
        <v>0</v>
      </c>
      <c r="G74" s="147">
        <v>0</v>
      </c>
    </row>
    <row r="75" spans="1:7" ht="31.5">
      <c r="A75" s="34" t="s">
        <v>122</v>
      </c>
      <c r="B75" s="15" t="s">
        <v>89</v>
      </c>
      <c r="C75" s="42">
        <v>10210658</v>
      </c>
      <c r="D75" s="42">
        <v>31324377</v>
      </c>
      <c r="E75" s="42">
        <f>E77+E78</f>
        <v>149660400</v>
      </c>
      <c r="F75" s="42">
        <f>F77+F78</f>
        <v>153607200</v>
      </c>
      <c r="G75" s="42">
        <f>G77+G78</f>
        <v>139238700</v>
      </c>
    </row>
    <row r="76" spans="1:7" ht="21" customHeight="1">
      <c r="A76" s="155"/>
      <c r="B76" s="156" t="s">
        <v>13</v>
      </c>
      <c r="C76" s="157"/>
      <c r="D76" s="157"/>
      <c r="E76" s="166"/>
      <c r="F76" s="166"/>
      <c r="G76" s="166"/>
    </row>
    <row r="77" spans="1:7" ht="21" customHeight="1">
      <c r="A77" s="158" t="s">
        <v>42</v>
      </c>
      <c r="B77" s="146" t="s">
        <v>43</v>
      </c>
      <c r="C77" s="147">
        <v>10029663</v>
      </c>
      <c r="D77" s="147">
        <v>31324377</v>
      </c>
      <c r="E77" s="147">
        <v>149660400</v>
      </c>
      <c r="F77" s="147">
        <v>153607200</v>
      </c>
      <c r="G77" s="147">
        <v>139238700</v>
      </c>
    </row>
    <row r="78" spans="1:7" ht="21" customHeight="1">
      <c r="A78" s="158" t="s">
        <v>42</v>
      </c>
      <c r="B78" s="146" t="s">
        <v>44</v>
      </c>
      <c r="C78" s="147">
        <v>180995</v>
      </c>
      <c r="D78" s="147">
        <v>0</v>
      </c>
      <c r="E78" s="147">
        <v>0</v>
      </c>
      <c r="F78" s="147">
        <v>0</v>
      </c>
      <c r="G78" s="147">
        <v>0</v>
      </c>
    </row>
    <row r="79" spans="1:7" ht="47.25">
      <c r="A79" s="34" t="s">
        <v>140</v>
      </c>
      <c r="B79" s="15" t="s">
        <v>141</v>
      </c>
      <c r="C79" s="42">
        <v>211113398</v>
      </c>
      <c r="D79" s="42">
        <v>263312618</v>
      </c>
      <c r="E79" s="42">
        <f>E81+E82</f>
        <v>5958700</v>
      </c>
      <c r="F79" s="42">
        <f>F81+F82</f>
        <v>6242500</v>
      </c>
      <c r="G79" s="42">
        <f>G81+G82</f>
        <v>6494700</v>
      </c>
    </row>
    <row r="80" spans="1:7" ht="21" customHeight="1">
      <c r="A80" s="158"/>
      <c r="B80" s="156" t="s">
        <v>13</v>
      </c>
      <c r="C80" s="157"/>
      <c r="D80" s="157"/>
      <c r="E80" s="166"/>
      <c r="F80" s="166"/>
      <c r="G80" s="166"/>
    </row>
    <row r="81" spans="1:8" ht="21" customHeight="1">
      <c r="A81" s="158"/>
      <c r="B81" s="146" t="s">
        <v>43</v>
      </c>
      <c r="C81" s="147">
        <v>211037400</v>
      </c>
      <c r="D81" s="147">
        <v>263312618</v>
      </c>
      <c r="E81" s="147">
        <v>5958700</v>
      </c>
      <c r="F81" s="147">
        <v>6242500</v>
      </c>
      <c r="G81" s="147">
        <v>6494700</v>
      </c>
    </row>
    <row r="82" spans="1:8" ht="21" customHeight="1">
      <c r="A82" s="158"/>
      <c r="B82" s="146" t="s">
        <v>44</v>
      </c>
      <c r="C82" s="147">
        <v>75998</v>
      </c>
      <c r="D82" s="147">
        <v>0</v>
      </c>
      <c r="E82" s="147">
        <v>0</v>
      </c>
      <c r="F82" s="147">
        <v>0</v>
      </c>
      <c r="G82" s="147">
        <v>0</v>
      </c>
    </row>
    <row r="83" spans="1:8" ht="21" customHeight="1">
      <c r="A83" s="38" t="s">
        <v>42</v>
      </c>
      <c r="B83" s="39" t="s">
        <v>67</v>
      </c>
      <c r="C83" s="45">
        <f>C85+C86</f>
        <v>4163229014.0900002</v>
      </c>
      <c r="D83" s="45">
        <f>D85+D86</f>
        <v>3846016961</v>
      </c>
      <c r="E83" s="45">
        <f>E85+E86</f>
        <v>3302767272</v>
      </c>
      <c r="F83" s="45">
        <f>F85+F86</f>
        <v>3516445998</v>
      </c>
      <c r="G83" s="45">
        <f>G85+G86</f>
        <v>3705110974</v>
      </c>
    </row>
    <row r="84" spans="1:8" ht="21" customHeight="1">
      <c r="A84" s="155"/>
      <c r="B84" s="156" t="s">
        <v>13</v>
      </c>
      <c r="C84" s="157"/>
      <c r="D84" s="157"/>
      <c r="E84" s="157"/>
      <c r="F84" s="157"/>
      <c r="G84" s="157"/>
    </row>
    <row r="85" spans="1:8" ht="21" customHeight="1">
      <c r="A85" s="158" t="s">
        <v>42</v>
      </c>
      <c r="B85" s="146" t="s">
        <v>43</v>
      </c>
      <c r="C85" s="147">
        <f t="shared" ref="C85:G86" si="0">C13+C17+C21+C25+C29+C33+C37+C45+C49+C53+C57+C61+C65+C69+C73+C77+C41+C81</f>
        <v>2566930573.0900002</v>
      </c>
      <c r="D85" s="147">
        <f t="shared" si="0"/>
        <v>3062821979</v>
      </c>
      <c r="E85" s="147">
        <f t="shared" si="0"/>
        <v>3040231665</v>
      </c>
      <c r="F85" s="147">
        <f t="shared" si="0"/>
        <v>3250382738</v>
      </c>
      <c r="G85" s="147">
        <f t="shared" si="0"/>
        <v>3419832725</v>
      </c>
    </row>
    <row r="86" spans="1:8" ht="21" customHeight="1">
      <c r="A86" s="158" t="s">
        <v>42</v>
      </c>
      <c r="B86" s="146" t="s">
        <v>44</v>
      </c>
      <c r="C86" s="147">
        <f t="shared" si="0"/>
        <v>1596298441</v>
      </c>
      <c r="D86" s="147">
        <f t="shared" si="0"/>
        <v>783194982</v>
      </c>
      <c r="E86" s="147">
        <f t="shared" si="0"/>
        <v>262535607</v>
      </c>
      <c r="F86" s="147">
        <f t="shared" si="0"/>
        <v>266063260</v>
      </c>
      <c r="G86" s="147">
        <f t="shared" si="0"/>
        <v>285278249</v>
      </c>
    </row>
    <row r="88" spans="1:8" ht="18.75" customHeight="1">
      <c r="A88" s="185" t="s">
        <v>142</v>
      </c>
      <c r="B88" s="185"/>
      <c r="C88" s="185"/>
      <c r="D88" s="76"/>
      <c r="E88" s="76"/>
      <c r="F88" s="159"/>
      <c r="G88" s="159" t="s">
        <v>74</v>
      </c>
      <c r="H88" s="76"/>
    </row>
    <row r="89" spans="1:8">
      <c r="C89" s="47"/>
      <c r="D89" s="47"/>
      <c r="E89" s="47"/>
      <c r="F89" s="47"/>
      <c r="G89" s="47"/>
    </row>
    <row r="90" spans="1:8">
      <c r="C90" s="47"/>
      <c r="D90" s="47"/>
      <c r="E90" s="47"/>
      <c r="F90" s="47"/>
      <c r="G90" s="47"/>
    </row>
    <row r="91" spans="1:8">
      <c r="C91" s="47"/>
      <c r="D91" s="47"/>
      <c r="E91" s="47"/>
      <c r="F91" s="47"/>
      <c r="G91" s="47"/>
    </row>
    <row r="92" spans="1:8">
      <c r="C92" s="47"/>
      <c r="D92" s="47"/>
      <c r="E92" s="47"/>
      <c r="F92" s="47"/>
      <c r="G92" s="47"/>
    </row>
  </sheetData>
  <mergeCells count="4">
    <mergeCell ref="D4:G4"/>
    <mergeCell ref="B5:G5"/>
    <mergeCell ref="A88:C88"/>
    <mergeCell ref="F2:G2"/>
  </mergeCells>
  <phoneticPr fontId="19" type="noConversion"/>
  <pageMargins left="0.78740157480314965" right="0.35433070866141736" top="0.19685039370078741" bottom="0.23622047244094491" header="0.23622047244094491" footer="0.19685039370078741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B956A-0BF7-45D5-B76D-148073358DFF}">
  <dimension ref="A1:S175"/>
  <sheetViews>
    <sheetView view="pageBreakPreview" topLeftCell="A37" zoomScale="90" zoomScaleNormal="85" zoomScaleSheetLayoutView="90" workbookViewId="0">
      <selection activeCell="N46" sqref="N46"/>
    </sheetView>
  </sheetViews>
  <sheetFormatPr defaultRowHeight="12.75"/>
  <cols>
    <col min="1" max="1" width="10.28515625" style="30" customWidth="1"/>
    <col min="2" max="2" width="48.140625" style="2" customWidth="1"/>
    <col min="3" max="3" width="20.28515625" style="2" customWidth="1"/>
    <col min="4" max="4" width="21" style="2" customWidth="1"/>
    <col min="5" max="7" width="18.7109375" style="2" customWidth="1"/>
    <col min="8" max="8" width="9.140625" style="2"/>
    <col min="9" max="9" width="13.140625" style="2" bestFit="1" customWidth="1"/>
    <col min="10" max="10" width="12.85546875" style="2" bestFit="1" customWidth="1"/>
    <col min="11" max="16384" width="9.140625" style="2"/>
  </cols>
  <sheetData>
    <row r="1" spans="1:19" ht="17.25">
      <c r="E1" s="3"/>
      <c r="F1" s="10" t="s">
        <v>17</v>
      </c>
      <c r="G1" s="4"/>
    </row>
    <row r="2" spans="1:19" ht="48.75" customHeight="1">
      <c r="D2" s="161"/>
      <c r="E2" s="161"/>
      <c r="F2" s="186" t="s">
        <v>143</v>
      </c>
      <c r="G2" s="186"/>
    </row>
    <row r="3" spans="1:19" ht="10.5" customHeight="1">
      <c r="D3" s="191"/>
      <c r="E3" s="191"/>
      <c r="F3" s="191"/>
      <c r="G3" s="191"/>
    </row>
    <row r="4" spans="1:19" ht="50.25" customHeight="1">
      <c r="B4" s="192" t="s">
        <v>73</v>
      </c>
      <c r="C4" s="192"/>
      <c r="D4" s="192"/>
      <c r="E4" s="192"/>
      <c r="F4" s="192"/>
      <c r="G4" s="192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18.75">
      <c r="B5" s="83">
        <v>1710000000</v>
      </c>
      <c r="C5" s="1"/>
      <c r="D5" s="1"/>
    </row>
    <row r="6" spans="1:19">
      <c r="B6" s="9" t="s">
        <v>14</v>
      </c>
      <c r="C6" s="1"/>
      <c r="D6" s="1"/>
    </row>
    <row r="7" spans="1:19" ht="15" customHeight="1">
      <c r="G7" s="1" t="s">
        <v>16</v>
      </c>
    </row>
    <row r="8" spans="1:19" s="19" customFormat="1" ht="42.75" customHeight="1">
      <c r="A8" s="41" t="s">
        <v>41</v>
      </c>
      <c r="B8" s="18" t="s">
        <v>46</v>
      </c>
      <c r="C8" s="13" t="s">
        <v>144</v>
      </c>
      <c r="D8" s="13" t="s">
        <v>145</v>
      </c>
      <c r="E8" s="13" t="s">
        <v>123</v>
      </c>
      <c r="F8" s="13" t="s">
        <v>124</v>
      </c>
      <c r="G8" s="13" t="s">
        <v>146</v>
      </c>
    </row>
    <row r="9" spans="1:19" s="24" customFormat="1">
      <c r="A9" s="33">
        <v>1</v>
      </c>
      <c r="B9" s="22">
        <v>2</v>
      </c>
      <c r="C9" s="22">
        <v>3</v>
      </c>
      <c r="D9" s="22">
        <v>4</v>
      </c>
      <c r="E9" s="22">
        <v>5</v>
      </c>
      <c r="F9" s="23">
        <v>6</v>
      </c>
      <c r="G9" s="23">
        <v>7</v>
      </c>
    </row>
    <row r="10" spans="1:19" s="12" customFormat="1" ht="24.75" customHeight="1">
      <c r="A10" s="34" t="s">
        <v>19</v>
      </c>
      <c r="B10" s="15" t="s">
        <v>20</v>
      </c>
      <c r="C10" s="42">
        <f>C12+C13</f>
        <v>45211478</v>
      </c>
      <c r="D10" s="42">
        <f>D12+D13</f>
        <v>47635200</v>
      </c>
      <c r="E10" s="42">
        <f>E12+E13</f>
        <v>52465200</v>
      </c>
      <c r="F10" s="42">
        <f>F12+F13</f>
        <v>56419000</v>
      </c>
      <c r="G10" s="42">
        <f>G12+G13</f>
        <v>59969400</v>
      </c>
    </row>
    <row r="11" spans="1:19" s="29" customFormat="1" ht="18.75" customHeight="1">
      <c r="A11" s="35"/>
      <c r="B11" s="21" t="s">
        <v>13</v>
      </c>
      <c r="C11" s="43"/>
      <c r="D11" s="43"/>
      <c r="E11" s="43"/>
      <c r="F11" s="43"/>
      <c r="G11" s="43"/>
    </row>
    <row r="12" spans="1:19" s="20" customFormat="1" ht="22.5" customHeight="1">
      <c r="A12" s="36" t="s">
        <v>42</v>
      </c>
      <c r="B12" s="27" t="s">
        <v>43</v>
      </c>
      <c r="C12" s="44">
        <v>45014441</v>
      </c>
      <c r="D12" s="44">
        <v>47635200</v>
      </c>
      <c r="E12" s="44">
        <v>52465200</v>
      </c>
      <c r="F12" s="44">
        <v>56419000</v>
      </c>
      <c r="G12" s="44">
        <v>59969400</v>
      </c>
    </row>
    <row r="13" spans="1:19" s="20" customFormat="1" ht="22.5" customHeight="1">
      <c r="A13" s="36" t="s">
        <v>42</v>
      </c>
      <c r="B13" s="27" t="s">
        <v>44</v>
      </c>
      <c r="C13" s="44">
        <v>197037</v>
      </c>
      <c r="D13" s="44">
        <v>0</v>
      </c>
      <c r="E13" s="44">
        <v>0</v>
      </c>
      <c r="F13" s="44">
        <v>0</v>
      </c>
      <c r="G13" s="44">
        <v>0</v>
      </c>
    </row>
    <row r="14" spans="1:19" s="12" customFormat="1" ht="24.75" customHeight="1">
      <c r="A14" s="34" t="s">
        <v>21</v>
      </c>
      <c r="B14" s="15" t="s">
        <v>22</v>
      </c>
      <c r="C14" s="42">
        <f>C16+C17</f>
        <v>1775617978</v>
      </c>
      <c r="D14" s="42">
        <f>D16+D17</f>
        <v>1799571691</v>
      </c>
      <c r="E14" s="42">
        <f>E16+E17</f>
        <v>1582801060</v>
      </c>
      <c r="F14" s="42">
        <f>F16+F17</f>
        <v>1710506300</v>
      </c>
      <c r="G14" s="42">
        <f>G16+G17</f>
        <v>1825080700</v>
      </c>
    </row>
    <row r="15" spans="1:19" s="29" customFormat="1" ht="18.75" customHeight="1">
      <c r="A15" s="35"/>
      <c r="B15" s="21" t="s">
        <v>13</v>
      </c>
      <c r="C15" s="43"/>
      <c r="D15" s="43"/>
      <c r="E15" s="43"/>
      <c r="F15" s="43"/>
      <c r="G15" s="43"/>
    </row>
    <row r="16" spans="1:19" s="20" customFormat="1" ht="22.5" customHeight="1">
      <c r="A16" s="36" t="s">
        <v>42</v>
      </c>
      <c r="B16" s="27" t="s">
        <v>43</v>
      </c>
      <c r="C16" s="44">
        <v>1198526022</v>
      </c>
      <c r="D16" s="44">
        <v>1247438223</v>
      </c>
      <c r="E16" s="44">
        <v>1474736000</v>
      </c>
      <c r="F16" s="44">
        <v>1589617400</v>
      </c>
      <c r="G16" s="44">
        <v>1691983400</v>
      </c>
    </row>
    <row r="17" spans="1:7" s="20" customFormat="1" ht="22.5" customHeight="1">
      <c r="A17" s="36" t="s">
        <v>42</v>
      </c>
      <c r="B17" s="27" t="s">
        <v>44</v>
      </c>
      <c r="C17" s="44">
        <v>577091956</v>
      </c>
      <c r="D17" s="44">
        <v>552133468</v>
      </c>
      <c r="E17" s="44">
        <v>108065060</v>
      </c>
      <c r="F17" s="44">
        <v>120888900</v>
      </c>
      <c r="G17" s="44">
        <v>133097300</v>
      </c>
    </row>
    <row r="18" spans="1:7" s="12" customFormat="1" ht="24" customHeight="1">
      <c r="A18" s="34" t="s">
        <v>23</v>
      </c>
      <c r="B18" s="15" t="s">
        <v>24</v>
      </c>
      <c r="C18" s="42">
        <f>C20+C21</f>
        <v>1011426778</v>
      </c>
      <c r="D18" s="42">
        <f>D20+D21</f>
        <v>259133939</v>
      </c>
      <c r="E18" s="42">
        <f>E20+E21</f>
        <v>215946300</v>
      </c>
      <c r="F18" s="42">
        <f>F20+F21</f>
        <v>231562600</v>
      </c>
      <c r="G18" s="42">
        <f>G20+G21</f>
        <v>245764900</v>
      </c>
    </row>
    <row r="19" spans="1:7" s="29" customFormat="1" ht="18.75" customHeight="1">
      <c r="A19" s="35"/>
      <c r="B19" s="21" t="s">
        <v>13</v>
      </c>
      <c r="C19" s="43"/>
      <c r="D19" s="43"/>
      <c r="E19" s="43"/>
      <c r="F19" s="43"/>
      <c r="G19" s="43"/>
    </row>
    <row r="20" spans="1:7" s="20" customFormat="1" ht="22.5" customHeight="1">
      <c r="A20" s="36" t="s">
        <v>42</v>
      </c>
      <c r="B20" s="27" t="s">
        <v>43</v>
      </c>
      <c r="C20" s="44">
        <v>232963628</v>
      </c>
      <c r="D20" s="44">
        <v>230033939</v>
      </c>
      <c r="E20" s="44">
        <v>215946300</v>
      </c>
      <c r="F20" s="44">
        <v>231562600</v>
      </c>
      <c r="G20" s="44">
        <v>245764900</v>
      </c>
    </row>
    <row r="21" spans="1:7" s="20" customFormat="1" ht="22.5" customHeight="1">
      <c r="A21" s="36" t="s">
        <v>42</v>
      </c>
      <c r="B21" s="27" t="s">
        <v>44</v>
      </c>
      <c r="C21" s="44">
        <v>778463150</v>
      </c>
      <c r="D21" s="44">
        <v>29100000</v>
      </c>
      <c r="E21" s="44">
        <v>0</v>
      </c>
      <c r="F21" s="44">
        <v>0</v>
      </c>
      <c r="G21" s="44">
        <v>0</v>
      </c>
    </row>
    <row r="22" spans="1:7" s="12" customFormat="1" ht="24.75" customHeight="1">
      <c r="A22" s="34" t="s">
        <v>25</v>
      </c>
      <c r="B22" s="15" t="s">
        <v>26</v>
      </c>
      <c r="C22" s="42">
        <f>C24+C25</f>
        <v>429201040</v>
      </c>
      <c r="D22" s="42">
        <f>D24+D25</f>
        <v>536657427</v>
      </c>
      <c r="E22" s="42">
        <f>E24+E25</f>
        <v>591508364</v>
      </c>
      <c r="F22" s="42">
        <f>F24+F25</f>
        <v>632141434</v>
      </c>
      <c r="G22" s="42">
        <f>G24+G25</f>
        <v>668041948</v>
      </c>
    </row>
    <row r="23" spans="1:7" s="29" customFormat="1" ht="18.75" customHeight="1">
      <c r="A23" s="35"/>
      <c r="B23" s="21" t="s">
        <v>13</v>
      </c>
      <c r="C23" s="43"/>
      <c r="D23" s="43"/>
      <c r="E23" s="43"/>
      <c r="F23" s="43"/>
      <c r="G23" s="43"/>
    </row>
    <row r="24" spans="1:7" s="20" customFormat="1" ht="22.5" customHeight="1">
      <c r="A24" s="36" t="s">
        <v>42</v>
      </c>
      <c r="B24" s="27" t="s">
        <v>43</v>
      </c>
      <c r="C24" s="44">
        <v>349997471</v>
      </c>
      <c r="D24" s="44">
        <v>437354049</v>
      </c>
      <c r="E24" s="44">
        <v>480198879</v>
      </c>
      <c r="F24" s="44">
        <v>513510674</v>
      </c>
      <c r="G24" s="44">
        <v>543178199</v>
      </c>
    </row>
    <row r="25" spans="1:7" s="20" customFormat="1" ht="22.5" customHeight="1">
      <c r="A25" s="36" t="s">
        <v>42</v>
      </c>
      <c r="B25" s="27" t="s">
        <v>44</v>
      </c>
      <c r="C25" s="44">
        <v>79203569</v>
      </c>
      <c r="D25" s="44">
        <v>99303378</v>
      </c>
      <c r="E25" s="44">
        <v>111309485</v>
      </c>
      <c r="F25" s="44">
        <v>118630760</v>
      </c>
      <c r="G25" s="44">
        <v>124863749</v>
      </c>
    </row>
    <row r="26" spans="1:7" s="12" customFormat="1" ht="24.75" customHeight="1">
      <c r="A26" s="34" t="s">
        <v>27</v>
      </c>
      <c r="B26" s="15" t="s">
        <v>28</v>
      </c>
      <c r="C26" s="42">
        <f>C28+C29</f>
        <v>170938227.22999999</v>
      </c>
      <c r="D26" s="42">
        <f>D28+D29</f>
        <v>166289780</v>
      </c>
      <c r="E26" s="42">
        <f>E28+E29</f>
        <v>238441500</v>
      </c>
      <c r="F26" s="42">
        <f>F28+F29</f>
        <v>258663300</v>
      </c>
      <c r="G26" s="42">
        <f>G28+G29</f>
        <v>276405700</v>
      </c>
    </row>
    <row r="27" spans="1:7" s="29" customFormat="1" ht="18.75" customHeight="1">
      <c r="A27" s="35"/>
      <c r="B27" s="21" t="s">
        <v>13</v>
      </c>
      <c r="C27" s="43"/>
      <c r="D27" s="43"/>
      <c r="E27" s="167"/>
      <c r="F27" s="167"/>
      <c r="G27" s="167"/>
    </row>
    <row r="28" spans="1:7" s="20" customFormat="1" ht="22.5" customHeight="1">
      <c r="A28" s="36" t="s">
        <v>42</v>
      </c>
      <c r="B28" s="27" t="s">
        <v>43</v>
      </c>
      <c r="C28" s="44">
        <v>160396009.22999999</v>
      </c>
      <c r="D28" s="44">
        <v>162348080</v>
      </c>
      <c r="E28" s="44">
        <v>234011400</v>
      </c>
      <c r="F28" s="44">
        <v>254075000</v>
      </c>
      <c r="G28" s="44">
        <v>271672400</v>
      </c>
    </row>
    <row r="29" spans="1:7" s="20" customFormat="1" ht="22.5" customHeight="1">
      <c r="A29" s="36" t="s">
        <v>42</v>
      </c>
      <c r="B29" s="27" t="s">
        <v>44</v>
      </c>
      <c r="C29" s="44">
        <v>10542218</v>
      </c>
      <c r="D29" s="44">
        <v>3941700</v>
      </c>
      <c r="E29" s="44">
        <v>4430100</v>
      </c>
      <c r="F29" s="44">
        <v>4588300</v>
      </c>
      <c r="G29" s="44">
        <v>4733300</v>
      </c>
    </row>
    <row r="30" spans="1:7" s="12" customFormat="1" ht="24.75" customHeight="1">
      <c r="A30" s="34" t="s">
        <v>29</v>
      </c>
      <c r="B30" s="15" t="s">
        <v>30</v>
      </c>
      <c r="C30" s="42">
        <f>C32+C33</f>
        <v>103813011</v>
      </c>
      <c r="D30" s="42">
        <f>D32+D33</f>
        <v>92400887</v>
      </c>
      <c r="E30" s="42">
        <f>E32+E33</f>
        <v>95000086</v>
      </c>
      <c r="F30" s="42">
        <f>F32+F33</f>
        <v>101179164</v>
      </c>
      <c r="G30" s="42">
        <f>G32+G33</f>
        <v>106769726</v>
      </c>
    </row>
    <row r="31" spans="1:7" s="29" customFormat="1" ht="18.75" customHeight="1">
      <c r="A31" s="35"/>
      <c r="B31" s="21" t="s">
        <v>13</v>
      </c>
      <c r="C31" s="43"/>
      <c r="D31" s="43"/>
      <c r="E31" s="167"/>
      <c r="F31" s="167"/>
      <c r="G31" s="167"/>
    </row>
    <row r="32" spans="1:7" s="20" customFormat="1" ht="22.5" customHeight="1">
      <c r="A32" s="36" t="s">
        <v>42</v>
      </c>
      <c r="B32" s="27" t="s">
        <v>43</v>
      </c>
      <c r="C32" s="44">
        <v>103553742</v>
      </c>
      <c r="D32" s="44">
        <v>92383887</v>
      </c>
      <c r="E32" s="44">
        <v>94983086</v>
      </c>
      <c r="F32" s="44">
        <v>101162164</v>
      </c>
      <c r="G32" s="44">
        <v>106752726</v>
      </c>
    </row>
    <row r="33" spans="1:7" s="20" customFormat="1" ht="22.5" customHeight="1">
      <c r="A33" s="36" t="s">
        <v>42</v>
      </c>
      <c r="B33" s="27" t="s">
        <v>44</v>
      </c>
      <c r="C33" s="44">
        <v>259269</v>
      </c>
      <c r="D33" s="44">
        <v>17000</v>
      </c>
      <c r="E33" s="44">
        <v>17000</v>
      </c>
      <c r="F33" s="44">
        <v>17000</v>
      </c>
      <c r="G33" s="44">
        <v>17000</v>
      </c>
    </row>
    <row r="34" spans="1:7" s="12" customFormat="1" ht="24.75" customHeight="1">
      <c r="A34" s="34" t="s">
        <v>31</v>
      </c>
      <c r="B34" s="15" t="s">
        <v>32</v>
      </c>
      <c r="C34" s="42">
        <f>C36+C37</f>
        <v>34200000</v>
      </c>
      <c r="D34" s="42">
        <f>D36+D37</f>
        <v>64290000</v>
      </c>
      <c r="E34" s="42">
        <f>E36+E37</f>
        <v>15900000</v>
      </c>
      <c r="F34" s="42">
        <f>F36+F37</f>
        <v>15950000</v>
      </c>
      <c r="G34" s="42">
        <f>G36+G37</f>
        <v>16000000</v>
      </c>
    </row>
    <row r="35" spans="1:7" s="29" customFormat="1" ht="18.75" customHeight="1">
      <c r="A35" s="35"/>
      <c r="B35" s="21" t="s">
        <v>13</v>
      </c>
      <c r="C35" s="43"/>
      <c r="D35" s="43"/>
      <c r="E35" s="43"/>
      <c r="F35" s="43"/>
      <c r="G35" s="43"/>
    </row>
    <row r="36" spans="1:7" s="20" customFormat="1" ht="22.5" customHeight="1">
      <c r="A36" s="36" t="s">
        <v>42</v>
      </c>
      <c r="B36" s="27" t="s">
        <v>43</v>
      </c>
      <c r="C36" s="44">
        <v>34200000</v>
      </c>
      <c r="D36" s="44">
        <v>64290000</v>
      </c>
      <c r="E36" s="44">
        <v>15900000</v>
      </c>
      <c r="F36" s="44">
        <v>15950000</v>
      </c>
      <c r="G36" s="44">
        <v>16000000</v>
      </c>
    </row>
    <row r="37" spans="1:7" s="20" customFormat="1" ht="22.5" customHeight="1">
      <c r="A37" s="36" t="s">
        <v>42</v>
      </c>
      <c r="B37" s="27" t="s">
        <v>44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</row>
    <row r="38" spans="1:7" s="12" customFormat="1" ht="24.75" customHeight="1">
      <c r="A38" s="34" t="s">
        <v>33</v>
      </c>
      <c r="B38" s="15" t="s">
        <v>34</v>
      </c>
      <c r="C38" s="42">
        <f>C40+C41</f>
        <v>75035084</v>
      </c>
      <c r="D38" s="42">
        <f>D40+D41</f>
        <v>228778628</v>
      </c>
      <c r="E38" s="42">
        <f>E40+E41</f>
        <v>62034362</v>
      </c>
      <c r="F38" s="42">
        <f>F40+F41</f>
        <v>45749600</v>
      </c>
      <c r="G38" s="42">
        <f>G40+G41</f>
        <v>46616900</v>
      </c>
    </row>
    <row r="39" spans="1:7" s="29" customFormat="1" ht="18.75" customHeight="1">
      <c r="A39" s="35"/>
      <c r="B39" s="21" t="s">
        <v>13</v>
      </c>
      <c r="C39" s="43"/>
      <c r="D39" s="43"/>
      <c r="E39" s="167"/>
      <c r="F39" s="167"/>
      <c r="G39" s="167"/>
    </row>
    <row r="40" spans="1:7" s="20" customFormat="1" ht="22.5" customHeight="1">
      <c r="A40" s="36" t="s">
        <v>42</v>
      </c>
      <c r="B40" s="27" t="s">
        <v>43</v>
      </c>
      <c r="C40" s="44">
        <v>48075570</v>
      </c>
      <c r="D40" s="44">
        <v>172646992</v>
      </c>
      <c r="E40" s="44">
        <v>44555000</v>
      </c>
      <c r="F40" s="44">
        <v>45600000</v>
      </c>
      <c r="G40" s="44">
        <v>46450000</v>
      </c>
    </row>
    <row r="41" spans="1:7" s="20" customFormat="1" ht="22.5" customHeight="1">
      <c r="A41" s="36" t="s">
        <v>42</v>
      </c>
      <c r="B41" s="27" t="s">
        <v>44</v>
      </c>
      <c r="C41" s="44">
        <v>26959514</v>
      </c>
      <c r="D41" s="44">
        <v>56131636</v>
      </c>
      <c r="E41" s="44">
        <v>17479362</v>
      </c>
      <c r="F41" s="44">
        <v>149600</v>
      </c>
      <c r="G41" s="44">
        <v>166900</v>
      </c>
    </row>
    <row r="42" spans="1:7" s="12" customFormat="1" ht="24.75" customHeight="1">
      <c r="A42" s="34" t="s">
        <v>35</v>
      </c>
      <c r="B42" s="15" t="s">
        <v>36</v>
      </c>
      <c r="C42" s="42">
        <f>C44+C45</f>
        <v>28054820.859999999</v>
      </c>
      <c r="D42" s="42">
        <f>D44+D45</f>
        <v>66413680</v>
      </c>
      <c r="E42" s="42">
        <f>E44+E45</f>
        <v>184594100</v>
      </c>
      <c r="F42" s="42">
        <f>F44+F45</f>
        <v>189930400</v>
      </c>
      <c r="G42" s="42">
        <f>G44+G45</f>
        <v>176907400</v>
      </c>
    </row>
    <row r="43" spans="1:7" s="29" customFormat="1" ht="18.75" customHeight="1">
      <c r="A43" s="35"/>
      <c r="B43" s="21" t="s">
        <v>13</v>
      </c>
      <c r="C43" s="43"/>
      <c r="D43" s="43"/>
      <c r="E43" s="167"/>
      <c r="F43" s="167"/>
      <c r="G43" s="167"/>
    </row>
    <row r="44" spans="1:7" s="20" customFormat="1" ht="22.5" customHeight="1">
      <c r="A44" s="36" t="s">
        <v>42</v>
      </c>
      <c r="B44" s="27" t="s">
        <v>43</v>
      </c>
      <c r="C44" s="44">
        <v>14114297.859999999</v>
      </c>
      <c r="D44" s="44">
        <v>46572880</v>
      </c>
      <c r="E44" s="44">
        <v>163359500</v>
      </c>
      <c r="F44" s="44">
        <v>168141700</v>
      </c>
      <c r="G44" s="44">
        <v>154507400</v>
      </c>
    </row>
    <row r="45" spans="1:7" s="20" customFormat="1" ht="22.5" customHeight="1">
      <c r="A45" s="36" t="s">
        <v>42</v>
      </c>
      <c r="B45" s="27" t="s">
        <v>44</v>
      </c>
      <c r="C45" s="44">
        <v>13940523</v>
      </c>
      <c r="D45" s="44">
        <v>19840800</v>
      </c>
      <c r="E45" s="44">
        <v>21234600</v>
      </c>
      <c r="F45" s="44">
        <v>21788700</v>
      </c>
      <c r="G45" s="44">
        <v>22400000</v>
      </c>
    </row>
    <row r="46" spans="1:7" s="12" customFormat="1" ht="24.75" customHeight="1">
      <c r="A46" s="34" t="s">
        <v>37</v>
      </c>
      <c r="B46" s="15" t="s">
        <v>38</v>
      </c>
      <c r="C46" s="42">
        <f>C48+C49</f>
        <v>489730597</v>
      </c>
      <c r="D46" s="42">
        <f>D48+D49</f>
        <v>584845729</v>
      </c>
      <c r="E46" s="42">
        <f>E48+E49</f>
        <v>264076300</v>
      </c>
      <c r="F46" s="42">
        <f>F48+F49</f>
        <v>274344200</v>
      </c>
      <c r="G46" s="42">
        <f>G48+G49</f>
        <v>283554300</v>
      </c>
    </row>
    <row r="47" spans="1:7" s="29" customFormat="1" ht="18.75" customHeight="1">
      <c r="A47" s="35"/>
      <c r="B47" s="21" t="s">
        <v>13</v>
      </c>
      <c r="C47" s="43"/>
      <c r="D47" s="43"/>
      <c r="E47" s="43"/>
      <c r="F47" s="43"/>
      <c r="G47" s="43"/>
    </row>
    <row r="48" spans="1:7" s="20" customFormat="1" ht="22.5" customHeight="1">
      <c r="A48" s="36" t="s">
        <v>42</v>
      </c>
      <c r="B48" s="27" t="s">
        <v>43</v>
      </c>
      <c r="C48" s="44">
        <v>380089392</v>
      </c>
      <c r="D48" s="44">
        <v>562118729</v>
      </c>
      <c r="E48" s="44">
        <v>264076300</v>
      </c>
      <c r="F48" s="44">
        <v>274344200</v>
      </c>
      <c r="G48" s="44">
        <v>283554300</v>
      </c>
    </row>
    <row r="49" spans="1:13" s="20" customFormat="1" ht="22.5" customHeight="1">
      <c r="A49" s="36" t="s">
        <v>42</v>
      </c>
      <c r="B49" s="27" t="s">
        <v>44</v>
      </c>
      <c r="C49" s="44">
        <v>109641205</v>
      </c>
      <c r="D49" s="44">
        <v>22727000</v>
      </c>
      <c r="E49" s="44">
        <v>0</v>
      </c>
      <c r="F49" s="44">
        <v>0</v>
      </c>
      <c r="G49" s="44">
        <v>0</v>
      </c>
    </row>
    <row r="50" spans="1:13" s="40" customFormat="1" ht="27.75" customHeight="1">
      <c r="A50" s="38" t="s">
        <v>42</v>
      </c>
      <c r="B50" s="39" t="s">
        <v>67</v>
      </c>
      <c r="C50" s="45">
        <f>C52+C53</f>
        <v>4163229014.0900002</v>
      </c>
      <c r="D50" s="45">
        <f>D52+D53</f>
        <v>3846016961</v>
      </c>
      <c r="E50" s="45">
        <f>E52+E53</f>
        <v>3302767272</v>
      </c>
      <c r="F50" s="45">
        <f>F52+F53</f>
        <v>3516445998</v>
      </c>
      <c r="G50" s="45">
        <f>G52+G53</f>
        <v>3705110974</v>
      </c>
    </row>
    <row r="51" spans="1:13" s="29" customFormat="1" ht="18.75" customHeight="1">
      <c r="A51" s="35"/>
      <c r="B51" s="21" t="s">
        <v>13</v>
      </c>
      <c r="C51" s="43"/>
      <c r="D51" s="43"/>
      <c r="E51" s="43"/>
      <c r="F51" s="43"/>
      <c r="G51" s="43"/>
    </row>
    <row r="52" spans="1:13" s="20" customFormat="1" ht="22.5" customHeight="1">
      <c r="A52" s="36" t="s">
        <v>42</v>
      </c>
      <c r="B52" s="27" t="s">
        <v>43</v>
      </c>
      <c r="C52" s="44">
        <f t="shared" ref="C52:G53" si="0">C12+C16+C20+C24+C28+C32+C36+C40+C44+C48</f>
        <v>2566930573.0900002</v>
      </c>
      <c r="D52" s="44">
        <f t="shared" si="0"/>
        <v>3062821979</v>
      </c>
      <c r="E52" s="44">
        <f t="shared" si="0"/>
        <v>3040231665</v>
      </c>
      <c r="F52" s="44">
        <f t="shared" si="0"/>
        <v>3250382738</v>
      </c>
      <c r="G52" s="44">
        <f t="shared" si="0"/>
        <v>3419832725</v>
      </c>
      <c r="M52" s="50"/>
    </row>
    <row r="53" spans="1:13" s="20" customFormat="1" ht="22.5" customHeight="1">
      <c r="A53" s="36" t="s">
        <v>42</v>
      </c>
      <c r="B53" s="27" t="s">
        <v>44</v>
      </c>
      <c r="C53" s="44">
        <f t="shared" si="0"/>
        <v>1596298441</v>
      </c>
      <c r="D53" s="44">
        <f t="shared" si="0"/>
        <v>783194982</v>
      </c>
      <c r="E53" s="44">
        <f t="shared" si="0"/>
        <v>262535607</v>
      </c>
      <c r="F53" s="44">
        <f t="shared" si="0"/>
        <v>266063260</v>
      </c>
      <c r="G53" s="44">
        <f t="shared" si="0"/>
        <v>285278249</v>
      </c>
    </row>
    <row r="54" spans="1:13" s="26" customFormat="1" ht="24.75" customHeight="1">
      <c r="A54" s="37"/>
      <c r="B54" s="190"/>
      <c r="C54" s="190"/>
      <c r="D54" s="76"/>
      <c r="E54" s="76"/>
      <c r="F54" s="187"/>
      <c r="G54" s="187"/>
    </row>
    <row r="55" spans="1:13" s="52" customFormat="1" ht="18.75" customHeight="1">
      <c r="A55" s="185" t="s">
        <v>142</v>
      </c>
      <c r="B55" s="185"/>
      <c r="C55" s="185"/>
      <c r="D55" s="76"/>
      <c r="E55" s="76"/>
      <c r="F55" s="159"/>
      <c r="G55" s="159" t="s">
        <v>74</v>
      </c>
      <c r="H55" s="76"/>
    </row>
    <row r="56" spans="1:13" s="52" customFormat="1">
      <c r="A56" s="51"/>
      <c r="B56" s="53"/>
      <c r="E56" s="54"/>
      <c r="F56" s="54"/>
      <c r="G56" s="54"/>
    </row>
    <row r="57" spans="1:13" s="52" customFormat="1">
      <c r="A57" s="51"/>
      <c r="B57" s="53"/>
      <c r="E57" s="55"/>
      <c r="F57" s="55"/>
      <c r="G57" s="55"/>
    </row>
    <row r="58" spans="1:13" s="52" customFormat="1">
      <c r="A58" s="51"/>
      <c r="B58" s="49"/>
      <c r="E58" s="54"/>
      <c r="F58" s="54"/>
      <c r="G58" s="54"/>
      <c r="J58" s="56"/>
      <c r="K58" s="53"/>
    </row>
    <row r="59" spans="1:13" s="52" customFormat="1">
      <c r="A59" s="51"/>
      <c r="B59" s="49"/>
      <c r="E59" s="54"/>
      <c r="F59" s="54"/>
      <c r="G59" s="54"/>
    </row>
    <row r="60" spans="1:13" s="52" customFormat="1">
      <c r="A60" s="51"/>
      <c r="E60" s="54"/>
      <c r="F60" s="54"/>
      <c r="G60" s="54"/>
    </row>
    <row r="61" spans="1:13" s="52" customFormat="1">
      <c r="A61" s="51"/>
      <c r="B61" s="53"/>
      <c r="C61" s="56"/>
      <c r="D61" s="56"/>
      <c r="E61" s="56"/>
      <c r="F61" s="56"/>
      <c r="G61" s="56"/>
    </row>
    <row r="62" spans="1:13" s="52" customFormat="1">
      <c r="A62" s="51"/>
      <c r="B62" s="53"/>
      <c r="C62" s="56"/>
      <c r="D62" s="56"/>
      <c r="E62" s="56"/>
      <c r="F62" s="56"/>
      <c r="G62" s="56"/>
    </row>
    <row r="63" spans="1:13" s="52" customFormat="1">
      <c r="A63" s="51"/>
      <c r="D63" s="54"/>
      <c r="E63" s="54"/>
      <c r="F63" s="54"/>
      <c r="G63" s="54"/>
    </row>
    <row r="64" spans="1:13" s="52" customFormat="1">
      <c r="A64" s="51"/>
      <c r="D64" s="54"/>
      <c r="E64" s="54"/>
      <c r="F64" s="54"/>
      <c r="G64" s="54"/>
    </row>
    <row r="65" spans="1:10" s="52" customFormat="1">
      <c r="A65" s="51"/>
      <c r="B65" s="53"/>
      <c r="D65" s="54"/>
      <c r="E65" s="54"/>
      <c r="F65" s="54"/>
      <c r="G65" s="54"/>
    </row>
    <row r="66" spans="1:10" s="52" customFormat="1">
      <c r="A66" s="51"/>
      <c r="B66" s="53"/>
      <c r="D66" s="54"/>
      <c r="E66" s="54"/>
      <c r="F66" s="54"/>
      <c r="G66" s="54"/>
    </row>
    <row r="67" spans="1:10" s="52" customFormat="1">
      <c r="A67" s="51"/>
      <c r="B67" s="53"/>
      <c r="E67" s="55"/>
      <c r="F67" s="55"/>
      <c r="G67" s="55"/>
    </row>
    <row r="68" spans="1:10" s="52" customFormat="1">
      <c r="A68" s="51"/>
      <c r="B68" s="53"/>
      <c r="E68" s="56"/>
      <c r="F68" s="56"/>
      <c r="G68" s="56"/>
    </row>
    <row r="69" spans="1:10" s="52" customFormat="1">
      <c r="A69" s="51"/>
      <c r="B69" s="53"/>
      <c r="E69" s="56"/>
      <c r="F69" s="56"/>
      <c r="G69" s="56"/>
    </row>
    <row r="70" spans="1:10" s="52" customFormat="1">
      <c r="A70" s="51"/>
      <c r="B70" s="53"/>
      <c r="E70" s="57"/>
      <c r="F70" s="57"/>
      <c r="G70" s="57"/>
    </row>
    <row r="71" spans="1:10" s="52" customFormat="1">
      <c r="A71" s="51"/>
    </row>
    <row r="72" spans="1:10" s="52" customFormat="1">
      <c r="A72" s="51"/>
      <c r="E72" s="54"/>
      <c r="F72" s="54"/>
      <c r="G72" s="54"/>
    </row>
    <row r="73" spans="1:10" s="52" customFormat="1">
      <c r="A73" s="51"/>
    </row>
    <row r="74" spans="1:10" s="52" customFormat="1">
      <c r="A74" s="51"/>
      <c r="G74" s="54"/>
      <c r="J74" s="53"/>
    </row>
    <row r="75" spans="1:10" s="52" customFormat="1">
      <c r="A75" s="51"/>
      <c r="E75" s="54"/>
      <c r="F75" s="54"/>
      <c r="G75" s="54"/>
    </row>
    <row r="76" spans="1:10" s="52" customFormat="1">
      <c r="A76" s="51"/>
    </row>
    <row r="77" spans="1:10" s="52" customFormat="1">
      <c r="A77" s="51"/>
    </row>
    <row r="78" spans="1:10" s="52" customFormat="1">
      <c r="A78" s="51"/>
    </row>
    <row r="79" spans="1:10" s="52" customFormat="1">
      <c r="A79" s="51"/>
    </row>
    <row r="80" spans="1:10" s="52" customFormat="1">
      <c r="A80" s="51"/>
    </row>
    <row r="81" spans="1:1" s="52" customFormat="1">
      <c r="A81" s="51"/>
    </row>
    <row r="82" spans="1:1" s="52" customFormat="1">
      <c r="A82" s="51"/>
    </row>
    <row r="83" spans="1:1" s="52" customFormat="1">
      <c r="A83" s="51"/>
    </row>
    <row r="84" spans="1:1" s="52" customFormat="1">
      <c r="A84" s="51"/>
    </row>
    <row r="85" spans="1:1" s="52" customFormat="1">
      <c r="A85" s="51"/>
    </row>
    <row r="86" spans="1:1" s="52" customFormat="1">
      <c r="A86" s="51"/>
    </row>
    <row r="87" spans="1:1" s="52" customFormat="1">
      <c r="A87" s="51"/>
    </row>
    <row r="88" spans="1:1" s="52" customFormat="1">
      <c r="A88" s="51"/>
    </row>
    <row r="89" spans="1:1" s="52" customFormat="1">
      <c r="A89" s="51"/>
    </row>
    <row r="90" spans="1:1" s="52" customFormat="1">
      <c r="A90" s="51"/>
    </row>
    <row r="91" spans="1:1" s="52" customFormat="1">
      <c r="A91" s="51"/>
    </row>
    <row r="92" spans="1:1" s="52" customFormat="1">
      <c r="A92" s="51"/>
    </row>
    <row r="93" spans="1:1" s="52" customFormat="1">
      <c r="A93" s="51"/>
    </row>
    <row r="94" spans="1:1" s="52" customFormat="1">
      <c r="A94" s="51"/>
    </row>
    <row r="95" spans="1:1" s="52" customFormat="1">
      <c r="A95" s="51"/>
    </row>
    <row r="96" spans="1:1" s="52" customFormat="1">
      <c r="A96" s="51"/>
    </row>
    <row r="97" spans="1:1" s="52" customFormat="1">
      <c r="A97" s="51"/>
    </row>
    <row r="98" spans="1:1" s="52" customFormat="1">
      <c r="A98" s="51"/>
    </row>
    <row r="99" spans="1:1" s="52" customFormat="1">
      <c r="A99" s="51"/>
    </row>
    <row r="100" spans="1:1" s="52" customFormat="1">
      <c r="A100" s="51"/>
    </row>
    <row r="101" spans="1:1" s="52" customFormat="1">
      <c r="A101" s="51"/>
    </row>
    <row r="102" spans="1:1" s="52" customFormat="1">
      <c r="A102" s="51"/>
    </row>
    <row r="103" spans="1:1" s="52" customFormat="1">
      <c r="A103" s="51"/>
    </row>
    <row r="104" spans="1:1" s="52" customFormat="1">
      <c r="A104" s="51"/>
    </row>
    <row r="105" spans="1:1" s="52" customFormat="1">
      <c r="A105" s="51"/>
    </row>
    <row r="106" spans="1:1" s="52" customFormat="1">
      <c r="A106" s="51"/>
    </row>
    <row r="107" spans="1:1" s="52" customFormat="1">
      <c r="A107" s="51"/>
    </row>
    <row r="108" spans="1:1" s="52" customFormat="1">
      <c r="A108" s="51"/>
    </row>
    <row r="109" spans="1:1" s="52" customFormat="1">
      <c r="A109" s="51"/>
    </row>
    <row r="110" spans="1:1" s="52" customFormat="1">
      <c r="A110" s="51"/>
    </row>
    <row r="111" spans="1:1" s="52" customFormat="1">
      <c r="A111" s="51"/>
    </row>
    <row r="112" spans="1:1" s="52" customFormat="1">
      <c r="A112" s="51"/>
    </row>
    <row r="113" spans="1:1" s="52" customFormat="1">
      <c r="A113" s="51"/>
    </row>
    <row r="114" spans="1:1" s="52" customFormat="1">
      <c r="A114" s="51"/>
    </row>
    <row r="115" spans="1:1" s="52" customFormat="1">
      <c r="A115" s="51"/>
    </row>
    <row r="116" spans="1:1" s="52" customFormat="1">
      <c r="A116" s="51"/>
    </row>
    <row r="117" spans="1:1" s="52" customFormat="1">
      <c r="A117" s="51"/>
    </row>
    <row r="118" spans="1:1" s="52" customFormat="1">
      <c r="A118" s="51"/>
    </row>
    <row r="119" spans="1:1" s="52" customFormat="1">
      <c r="A119" s="51"/>
    </row>
    <row r="120" spans="1:1" s="52" customFormat="1">
      <c r="A120" s="51"/>
    </row>
    <row r="121" spans="1:1" s="52" customFormat="1">
      <c r="A121" s="51"/>
    </row>
    <row r="122" spans="1:1" s="52" customFormat="1">
      <c r="A122" s="51"/>
    </row>
    <row r="123" spans="1:1" s="52" customFormat="1">
      <c r="A123" s="51"/>
    </row>
    <row r="124" spans="1:1" s="52" customFormat="1">
      <c r="A124" s="51"/>
    </row>
    <row r="125" spans="1:1" s="52" customFormat="1">
      <c r="A125" s="51"/>
    </row>
    <row r="126" spans="1:1" s="52" customFormat="1">
      <c r="A126" s="51"/>
    </row>
    <row r="127" spans="1:1" s="52" customFormat="1">
      <c r="A127" s="51"/>
    </row>
    <row r="128" spans="1:1" s="52" customFormat="1">
      <c r="A128" s="51"/>
    </row>
    <row r="129" spans="1:1" s="52" customFormat="1">
      <c r="A129" s="51"/>
    </row>
    <row r="130" spans="1:1" s="52" customFormat="1">
      <c r="A130" s="51"/>
    </row>
    <row r="131" spans="1:1" s="52" customFormat="1">
      <c r="A131" s="51"/>
    </row>
    <row r="132" spans="1:1" s="52" customFormat="1">
      <c r="A132" s="51"/>
    </row>
    <row r="133" spans="1:1" s="52" customFormat="1">
      <c r="A133" s="51"/>
    </row>
    <row r="134" spans="1:1" s="52" customFormat="1">
      <c r="A134" s="51"/>
    </row>
    <row r="135" spans="1:1" s="52" customFormat="1">
      <c r="A135" s="51"/>
    </row>
    <row r="136" spans="1:1" s="52" customFormat="1">
      <c r="A136" s="51"/>
    </row>
    <row r="137" spans="1:1" s="52" customFormat="1">
      <c r="A137" s="51"/>
    </row>
    <row r="138" spans="1:1" s="52" customFormat="1">
      <c r="A138" s="51"/>
    </row>
    <row r="139" spans="1:1" s="52" customFormat="1">
      <c r="A139" s="51"/>
    </row>
    <row r="140" spans="1:1" s="52" customFormat="1">
      <c r="A140" s="51"/>
    </row>
    <row r="141" spans="1:1" s="52" customFormat="1">
      <c r="A141" s="51"/>
    </row>
    <row r="142" spans="1:1" s="52" customFormat="1">
      <c r="A142" s="51"/>
    </row>
    <row r="143" spans="1:1" s="52" customFormat="1">
      <c r="A143" s="51"/>
    </row>
    <row r="144" spans="1:1" s="52" customFormat="1">
      <c r="A144" s="51"/>
    </row>
    <row r="145" spans="1:1" s="52" customFormat="1">
      <c r="A145" s="51"/>
    </row>
    <row r="146" spans="1:1" s="52" customFormat="1">
      <c r="A146" s="51"/>
    </row>
    <row r="147" spans="1:1" s="52" customFormat="1">
      <c r="A147" s="51"/>
    </row>
    <row r="148" spans="1:1" s="52" customFormat="1">
      <c r="A148" s="51"/>
    </row>
    <row r="149" spans="1:1" s="52" customFormat="1">
      <c r="A149" s="51"/>
    </row>
    <row r="150" spans="1:1" s="52" customFormat="1">
      <c r="A150" s="51"/>
    </row>
    <row r="151" spans="1:1" s="52" customFormat="1">
      <c r="A151" s="51"/>
    </row>
    <row r="152" spans="1:1" s="52" customFormat="1">
      <c r="A152" s="51"/>
    </row>
    <row r="153" spans="1:1" s="52" customFormat="1">
      <c r="A153" s="51"/>
    </row>
    <row r="154" spans="1:1" s="52" customFormat="1">
      <c r="A154" s="51"/>
    </row>
    <row r="155" spans="1:1" s="52" customFormat="1">
      <c r="A155" s="51"/>
    </row>
    <row r="156" spans="1:1" s="52" customFormat="1">
      <c r="A156" s="51"/>
    </row>
    <row r="157" spans="1:1" s="52" customFormat="1">
      <c r="A157" s="51"/>
    </row>
    <row r="158" spans="1:1" s="52" customFormat="1">
      <c r="A158" s="51"/>
    </row>
    <row r="159" spans="1:1" s="52" customFormat="1">
      <c r="A159" s="51"/>
    </row>
    <row r="160" spans="1:1" s="52" customFormat="1">
      <c r="A160" s="51"/>
    </row>
    <row r="161" spans="1:1" s="52" customFormat="1">
      <c r="A161" s="51"/>
    </row>
    <row r="162" spans="1:1" s="52" customFormat="1">
      <c r="A162" s="51"/>
    </row>
    <row r="163" spans="1:1" s="52" customFormat="1">
      <c r="A163" s="51"/>
    </row>
    <row r="164" spans="1:1" s="52" customFormat="1">
      <c r="A164" s="51"/>
    </row>
    <row r="165" spans="1:1" s="52" customFormat="1">
      <c r="A165" s="51"/>
    </row>
    <row r="166" spans="1:1" s="52" customFormat="1">
      <c r="A166" s="51"/>
    </row>
    <row r="167" spans="1:1" s="52" customFormat="1">
      <c r="A167" s="51"/>
    </row>
    <row r="168" spans="1:1" s="52" customFormat="1">
      <c r="A168" s="51"/>
    </row>
    <row r="169" spans="1:1" s="52" customFormat="1">
      <c r="A169" s="51"/>
    </row>
    <row r="170" spans="1:1" s="52" customFormat="1">
      <c r="A170" s="51"/>
    </row>
    <row r="171" spans="1:1" s="52" customFormat="1">
      <c r="A171" s="51"/>
    </row>
    <row r="172" spans="1:1" s="52" customFormat="1">
      <c r="A172" s="51"/>
    </row>
    <row r="173" spans="1:1" s="52" customFormat="1">
      <c r="A173" s="51"/>
    </row>
    <row r="174" spans="1:1" s="52" customFormat="1">
      <c r="A174" s="51"/>
    </row>
    <row r="175" spans="1:1" s="52" customFormat="1">
      <c r="A175" s="51"/>
    </row>
  </sheetData>
  <mergeCells count="6">
    <mergeCell ref="F54:G54"/>
    <mergeCell ref="D3:G3"/>
    <mergeCell ref="B4:G4"/>
    <mergeCell ref="B54:C54"/>
    <mergeCell ref="A55:C55"/>
    <mergeCell ref="F2:G2"/>
  </mergeCells>
  <phoneticPr fontId="19" type="noConversion"/>
  <pageMargins left="0.78740157480314965" right="0.35433070866141736" top="0.19685039370078741" bottom="0.23622047244094491" header="0.23622047244094491" footer="0.19685039370078741"/>
  <pageSetup paperSize="9"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B9C00-15F4-456F-A69D-257F60E880E2}">
  <dimension ref="A1:S22"/>
  <sheetViews>
    <sheetView view="pageBreakPreview" topLeftCell="B1" zoomScale="96" zoomScaleNormal="85" zoomScaleSheetLayoutView="96" workbookViewId="0">
      <selection activeCell="O13" sqref="O13"/>
    </sheetView>
  </sheetViews>
  <sheetFormatPr defaultRowHeight="12.75"/>
  <cols>
    <col min="1" max="1" width="10.28515625" style="2" customWidth="1"/>
    <col min="2" max="2" width="51.5703125" style="2" customWidth="1"/>
    <col min="3" max="4" width="18.7109375" style="2" customWidth="1"/>
    <col min="5" max="5" width="16.7109375" style="2" customWidth="1"/>
    <col min="6" max="6" width="19.85546875" style="2" customWidth="1"/>
    <col min="7" max="7" width="18.7109375" style="2" customWidth="1"/>
    <col min="8" max="16384" width="9.140625" style="2"/>
  </cols>
  <sheetData>
    <row r="1" spans="1:19" ht="17.25">
      <c r="E1" s="3"/>
      <c r="F1" s="10" t="s">
        <v>39</v>
      </c>
      <c r="G1" s="4"/>
    </row>
    <row r="2" spans="1:19" ht="45.75" customHeight="1">
      <c r="D2" s="161"/>
      <c r="E2" s="161"/>
      <c r="F2" s="186" t="s">
        <v>143</v>
      </c>
      <c r="G2" s="186"/>
    </row>
    <row r="3" spans="1:19" ht="17.25">
      <c r="A3" s="5"/>
      <c r="D3" s="10"/>
      <c r="E3" s="3"/>
      <c r="F3" s="4"/>
      <c r="G3" s="4"/>
    </row>
    <row r="4" spans="1:19" ht="10.5" customHeight="1">
      <c r="D4" s="191"/>
      <c r="E4" s="191"/>
      <c r="F4" s="191"/>
      <c r="G4" s="191"/>
    </row>
    <row r="5" spans="1:19" ht="50.25" customHeight="1">
      <c r="B5" s="192" t="s">
        <v>72</v>
      </c>
      <c r="C5" s="192"/>
      <c r="D5" s="192"/>
      <c r="E5" s="192"/>
      <c r="F5" s="192"/>
      <c r="G5" s="192"/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8.75">
      <c r="B6" s="142">
        <v>1710000000</v>
      </c>
      <c r="C6" s="1"/>
      <c r="D6" s="1"/>
    </row>
    <row r="7" spans="1:19">
      <c r="B7" s="9" t="s">
        <v>14</v>
      </c>
      <c r="C7" s="1"/>
      <c r="D7" s="1"/>
    </row>
    <row r="8" spans="1:19" ht="15" customHeight="1">
      <c r="G8" s="1" t="s">
        <v>16</v>
      </c>
    </row>
    <row r="9" spans="1:19" s="19" customFormat="1" ht="48" customHeight="1">
      <c r="A9" s="18" t="s">
        <v>41</v>
      </c>
      <c r="B9" s="18" t="s">
        <v>46</v>
      </c>
      <c r="C9" s="13" t="s">
        <v>144</v>
      </c>
      <c r="D9" s="13" t="s">
        <v>145</v>
      </c>
      <c r="E9" s="13" t="s">
        <v>123</v>
      </c>
      <c r="F9" s="13" t="s">
        <v>124</v>
      </c>
      <c r="G9" s="13" t="s">
        <v>146</v>
      </c>
    </row>
    <row r="10" spans="1:19" s="24" customFormat="1">
      <c r="A10" s="143">
        <v>1</v>
      </c>
      <c r="B10" s="144">
        <v>2</v>
      </c>
      <c r="C10" s="144">
        <v>3</v>
      </c>
      <c r="D10" s="144">
        <v>4</v>
      </c>
      <c r="E10" s="144">
        <v>5</v>
      </c>
      <c r="F10" s="143">
        <v>6</v>
      </c>
      <c r="G10" s="143">
        <v>7</v>
      </c>
    </row>
    <row r="11" spans="1:19" s="11" customFormat="1" ht="22.5" customHeight="1">
      <c r="A11" s="14">
        <v>8800</v>
      </c>
      <c r="B11" s="15" t="s">
        <v>53</v>
      </c>
      <c r="C11" s="42">
        <v>-1705247</v>
      </c>
      <c r="D11" s="42">
        <v>-540620</v>
      </c>
      <c r="E11" s="42">
        <v>-512840</v>
      </c>
      <c r="F11" s="42">
        <v>-484000</v>
      </c>
      <c r="G11" s="42">
        <v>-456000</v>
      </c>
    </row>
    <row r="12" spans="1:19" s="20" customFormat="1" ht="22.5" customHeight="1">
      <c r="A12" s="145" t="s">
        <v>42</v>
      </c>
      <c r="B12" s="146" t="s">
        <v>43</v>
      </c>
      <c r="C12" s="147"/>
      <c r="D12" s="148"/>
      <c r="E12" s="147"/>
      <c r="F12" s="147"/>
      <c r="G12" s="147"/>
    </row>
    <row r="13" spans="1:19" s="20" customFormat="1" ht="22.5" customHeight="1">
      <c r="A13" s="145" t="s">
        <v>42</v>
      </c>
      <c r="B13" s="146" t="s">
        <v>44</v>
      </c>
      <c r="C13" s="147">
        <v>-1705247</v>
      </c>
      <c r="D13" s="147">
        <v>-540620</v>
      </c>
      <c r="E13" s="147">
        <v>-512840</v>
      </c>
      <c r="F13" s="147">
        <v>-484000</v>
      </c>
      <c r="G13" s="147">
        <v>-456000</v>
      </c>
    </row>
    <row r="14" spans="1:19" s="11" customFormat="1" ht="22.5" customHeight="1">
      <c r="A14" s="14">
        <v>8800</v>
      </c>
      <c r="B14" s="15" t="s">
        <v>58</v>
      </c>
      <c r="C14" s="42">
        <v>1382983</v>
      </c>
      <c r="D14" s="42">
        <v>545540</v>
      </c>
      <c r="E14" s="42">
        <v>517470</v>
      </c>
      <c r="F14" s="42">
        <v>488390</v>
      </c>
      <c r="G14" s="42">
        <v>460000</v>
      </c>
    </row>
    <row r="15" spans="1:19" s="20" customFormat="1" ht="22.5" customHeight="1">
      <c r="A15" s="145" t="s">
        <v>42</v>
      </c>
      <c r="B15" s="146" t="s">
        <v>43</v>
      </c>
      <c r="C15" s="147"/>
      <c r="D15" s="147"/>
      <c r="E15" s="147"/>
      <c r="F15" s="147"/>
      <c r="G15" s="147"/>
    </row>
    <row r="16" spans="1:19" s="20" customFormat="1" ht="22.5" customHeight="1">
      <c r="A16" s="145" t="s">
        <v>42</v>
      </c>
      <c r="B16" s="146" t="s">
        <v>44</v>
      </c>
      <c r="C16" s="147">
        <v>1382983</v>
      </c>
      <c r="D16" s="147">
        <v>545540</v>
      </c>
      <c r="E16" s="147">
        <v>517470</v>
      </c>
      <c r="F16" s="147">
        <v>488390</v>
      </c>
      <c r="G16" s="147">
        <v>460000</v>
      </c>
    </row>
    <row r="17" spans="1:8" s="11" customFormat="1" ht="36" customHeight="1">
      <c r="A17" s="16">
        <v>8800</v>
      </c>
      <c r="B17" s="17" t="s">
        <v>40</v>
      </c>
      <c r="C17" s="46">
        <f>C18+C19</f>
        <v>-322264</v>
      </c>
      <c r="D17" s="46">
        <f>D18+D19</f>
        <v>4920</v>
      </c>
      <c r="E17" s="46">
        <f>E18+E19</f>
        <v>4630</v>
      </c>
      <c r="F17" s="46">
        <f>F18+F19</f>
        <v>4390</v>
      </c>
      <c r="G17" s="46">
        <f>G18+G19</f>
        <v>4000</v>
      </c>
    </row>
    <row r="18" spans="1:8" s="20" customFormat="1" ht="28.5" customHeight="1">
      <c r="A18" s="145" t="s">
        <v>42</v>
      </c>
      <c r="B18" s="146" t="s">
        <v>43</v>
      </c>
      <c r="C18" s="147">
        <f t="shared" ref="C18:G19" si="0">C12+C15</f>
        <v>0</v>
      </c>
      <c r="D18" s="147">
        <f t="shared" si="0"/>
        <v>0</v>
      </c>
      <c r="E18" s="147">
        <f t="shared" si="0"/>
        <v>0</v>
      </c>
      <c r="F18" s="147">
        <f t="shared" si="0"/>
        <v>0</v>
      </c>
      <c r="G18" s="147">
        <f t="shared" si="0"/>
        <v>0</v>
      </c>
    </row>
    <row r="19" spans="1:8" s="28" customFormat="1" ht="27.4" customHeight="1">
      <c r="A19" s="145" t="s">
        <v>42</v>
      </c>
      <c r="B19" s="146" t="s">
        <v>44</v>
      </c>
      <c r="C19" s="147">
        <f t="shared" si="0"/>
        <v>-322264</v>
      </c>
      <c r="D19" s="147">
        <f t="shared" si="0"/>
        <v>4920</v>
      </c>
      <c r="E19" s="147">
        <f t="shared" si="0"/>
        <v>4630</v>
      </c>
      <c r="F19" s="147">
        <f t="shared" si="0"/>
        <v>4390</v>
      </c>
      <c r="G19" s="147">
        <f t="shared" si="0"/>
        <v>4000</v>
      </c>
    </row>
    <row r="20" spans="1:8" s="26" customFormat="1" ht="15.75" customHeight="1">
      <c r="A20" s="25"/>
      <c r="B20" s="190"/>
      <c r="C20" s="190"/>
      <c r="D20" s="76"/>
      <c r="E20" s="76"/>
      <c r="F20" s="187"/>
      <c r="G20" s="187"/>
    </row>
    <row r="21" spans="1:8" ht="18.75" customHeight="1">
      <c r="A21" s="185" t="s">
        <v>142</v>
      </c>
      <c r="B21" s="185"/>
      <c r="C21" s="185"/>
      <c r="D21" s="76"/>
      <c r="E21" s="76"/>
      <c r="F21" s="159"/>
      <c r="G21" s="159" t="s">
        <v>74</v>
      </c>
      <c r="H21" s="76"/>
    </row>
    <row r="22" spans="1:8">
      <c r="D22" s="8"/>
    </row>
  </sheetData>
  <mergeCells count="6">
    <mergeCell ref="F20:G20"/>
    <mergeCell ref="D4:G4"/>
    <mergeCell ref="B5:G5"/>
    <mergeCell ref="B20:C20"/>
    <mergeCell ref="A21:C21"/>
    <mergeCell ref="F2:G2"/>
  </mergeCells>
  <phoneticPr fontId="19" type="noConversion"/>
  <pageMargins left="0.78" right="0.35" top="0.21" bottom="0.22" header="0.23" footer="0.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дод 1 заг показн</vt:lpstr>
      <vt:lpstr>дод 2</vt:lpstr>
      <vt:lpstr>дод 3 фін</vt:lpstr>
      <vt:lpstr>дод 6 гран ГРК</vt:lpstr>
      <vt:lpstr>дод 7 гран КПК</vt:lpstr>
      <vt:lpstr>дод 8 кредитув</vt:lpstr>
      <vt:lpstr>'дод 1 заг показн'!Заголовки_для_печати</vt:lpstr>
      <vt:lpstr>'дод 2'!Заголовки_для_печати</vt:lpstr>
      <vt:lpstr>'дод 3 фін'!Заголовки_для_печати</vt:lpstr>
      <vt:lpstr>'дод 6 гран ГРК'!Заголовки_для_печати</vt:lpstr>
      <vt:lpstr>'дод 7 гран КПК'!Заголовки_для_печати</vt:lpstr>
      <vt:lpstr>'дод 1 заг показн'!Область_печати</vt:lpstr>
      <vt:lpstr>'дод 2'!Область_печати</vt:lpstr>
      <vt:lpstr>'дод 3 фін'!Область_печати</vt:lpstr>
      <vt:lpstr>'дод 7 гран КПК'!Область_печати</vt:lpstr>
      <vt:lpstr>'дод 8 кредитув'!Область_печати</vt:lpstr>
    </vt:vector>
  </TitlesOfParts>
  <Company>UBF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UBF3</dc:creator>
  <cp:lastModifiedBy>Олег Наумчук</cp:lastModifiedBy>
  <cp:lastPrinted>2026-08-14T11:37:11Z</cp:lastPrinted>
  <dcterms:created xsi:type="dcterms:W3CDTF">2002-01-14T16:07:24Z</dcterms:created>
  <dcterms:modified xsi:type="dcterms:W3CDTF">2026-08-20T12:57:42Z</dcterms:modified>
</cp:coreProperties>
</file>