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 defaultThemeVersion="124226"/>
  <xr:revisionPtr revIDLastSave="0" documentId="8_{26AF71D4-AE7E-49D6-B987-F4B53FCE7FA3}" xr6:coauthVersionLast="36" xr6:coauthVersionMax="36" xr10:uidLastSave="{00000000-0000-0000-0000-000000000000}"/>
  <bookViews>
    <workbookView xWindow="0" yWindow="60" windowWidth="11016" windowHeight="9336" xr2:uid="{00000000-000D-0000-FFFF-FFFF00000000}"/>
  </bookViews>
  <sheets>
    <sheet name="Аркуш2" sheetId="4" r:id="rId1"/>
    <sheet name="Лист1" sheetId="5" r:id="rId2"/>
  </sheets>
  <definedNames>
    <definedName name="_xlnm.Print_Titles" localSheetId="0">Аркуш2!$13:$15</definedName>
    <definedName name="_xlnm.Print_Area" localSheetId="0">Аркуш2!$A$1:$F$50</definedName>
  </definedNames>
  <calcPr calcId="191029"/>
</workbook>
</file>

<file path=xl/calcChain.xml><?xml version="1.0" encoding="utf-8"?>
<calcChain xmlns="http://schemas.openxmlformats.org/spreadsheetml/2006/main">
  <c r="C37" i="4" l="1"/>
  <c r="L31" i="4"/>
  <c r="L30" i="4"/>
  <c r="E27" i="4" l="1"/>
  <c r="D27" i="4"/>
  <c r="F37" i="4" l="1"/>
  <c r="F27" i="4"/>
  <c r="F28" i="4" s="1"/>
  <c r="C27" i="4" l="1"/>
  <c r="H23" i="4"/>
  <c r="C19" i="4"/>
  <c r="I27" i="4" l="1"/>
  <c r="I34" i="4" l="1"/>
  <c r="H37" i="4"/>
  <c r="I31" i="4" s="1"/>
  <c r="J31" i="4" s="1"/>
  <c r="I33" i="4" l="1"/>
  <c r="I32" i="4"/>
  <c r="I30" i="4"/>
  <c r="J30" i="4" s="1"/>
  <c r="C24" i="4"/>
  <c r="C28" i="4" s="1"/>
  <c r="E37" i="4" l="1"/>
  <c r="D37" i="4"/>
  <c r="D38" i="4" s="1"/>
  <c r="E38" i="4"/>
  <c r="F38" i="4"/>
  <c r="F9" i="5"/>
  <c r="E9" i="5"/>
  <c r="D9" i="5"/>
  <c r="C7" i="5"/>
  <c r="C8" i="5" s="1"/>
  <c r="C9" i="5" s="1"/>
  <c r="F19" i="4"/>
  <c r="E19" i="4"/>
  <c r="D19" i="4"/>
  <c r="D20" i="4" l="1"/>
  <c r="E20" i="4"/>
  <c r="E39" i="4" s="1"/>
  <c r="F20" i="4"/>
  <c r="F39" i="4" s="1"/>
  <c r="C38" i="4" l="1"/>
  <c r="C20" i="4" l="1"/>
  <c r="C39" i="4" s="1"/>
  <c r="D24" i="4"/>
  <c r="D28" i="4"/>
  <c r="F24" i="4"/>
  <c r="E28" i="4"/>
  <c r="E24" i="4"/>
</calcChain>
</file>

<file path=xl/sharedStrings.xml><?xml version="1.0" encoding="utf-8"?>
<sst xmlns="http://schemas.openxmlformats.org/spreadsheetml/2006/main" count="47" uniqueCount="39">
  <si>
    <t xml:space="preserve">№ </t>
  </si>
  <si>
    <t>Найменування об'єкта</t>
  </si>
  <si>
    <t>Обсяг 
фінансування, 
тис. гривень</t>
  </si>
  <si>
    <t>Введення в експлуатацію</t>
  </si>
  <si>
    <t>Разом за розділом "Об'єкти будівництва та реконструкції автомобільних доріг"</t>
  </si>
  <si>
    <t>Об'єкти капітального ремонту автомобільних доріг</t>
  </si>
  <si>
    <t>Разом за розділом "Об'єкти капітального ремонту автомобільних доріг"</t>
  </si>
  <si>
    <t>дороги, 
кілометрів</t>
  </si>
  <si>
    <t>вулиці і дороги 
комунальної 
власності у 
населених 
пунктах, 
м²</t>
  </si>
  <si>
    <t>Автомобільні дороги загального користування місцевого значення</t>
  </si>
  <si>
    <t>Об'єкти будівництва та реконструкції автомобільних доріг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</si>
  <si>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693,0 км)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</si>
  <si>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670,0 км)</t>
  </si>
  <si>
    <t>Експлуатаційне утримання автомобільних доріг загального користування місцевого значення та штучних споруд 
на них у Дубенському районі Рівненської області  
(протяжність 798,3 км)</t>
  </si>
  <si>
    <t>Експлуатаційне утримання автомобільних доріг загального користування місцевого значення та штучних споруд 
на них у Сарненському районі Рівненської області  
(протяжність 529,0 км)</t>
  </si>
  <si>
    <t>Експлуатаційне утримання автомобільних доріг загального користування місцевого значення та штучних споруд 
на них у Вараському районі Рівненської області  
(протяжність 452,0 км)</t>
  </si>
  <si>
    <t>мосту, 
пог. метрів</t>
  </si>
  <si>
    <t xml:space="preserve"> </t>
  </si>
  <si>
    <t xml:space="preserve">                                               Андрій ЯРУСЕВИЧ</t>
  </si>
  <si>
    <t xml:space="preserve">Експлуатаційне утримання автомобільних доріг загального користування місцевого значення </t>
  </si>
  <si>
    <t xml:space="preserve">Разом </t>
  </si>
  <si>
    <t>Разом за розділом "Експлуатаційне утримання автомобільних доріг загального користування місцевого значення"</t>
  </si>
  <si>
    <t xml:space="preserve">Додаток   </t>
  </si>
  <si>
    <t>до розпорядження голови облдержадміністрації – начальника              обласної військової адміністрації</t>
  </si>
  <si>
    <t>Капітальний ремонт автомобільної дороги О180907 Мала Клецька - Даничів на ділянці км 9+800 - км 17+600, Корецький район (коригування)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</si>
  <si>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670 км)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</si>
  <si>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693 км)</t>
  </si>
  <si>
    <t>Директор департаменту з питань 
будівництва та архітектури облдержадміністрації</t>
  </si>
  <si>
    <t>Вулиці і дороги комунальної власності у населених пунктах</t>
  </si>
  <si>
    <t>ПЕРЕЛІК
об’єктів будівництва, реконструкції, капітального та поточного ремонту автомобільних доріг загального користування місцевого значення, вулиць і доріг комунальної власності у населених пунктах Рівненської області, що фінансуються в 2024 році за рахунок залишку коштів, що утворився станом на 01.01.2024 за рахунок субвенції з державного бюджету місцевим бюджетам на фінансове забезпечення будівництва, реконструкції і ремонту автомобільних доріг загального користування місцевого значення, вулиць і доріг комунальної власності у населених пунктах Рівненської області на період дії воєнного стану</t>
  </si>
  <si>
    <t>Разом, автомобільні дороги загального користування місцевого значення</t>
  </si>
  <si>
    <t xml:space="preserve">Реконструкція мосту на км 3+500 автомобільної дороги 
О 181501 Рівне-Хотин, Рівненський район. Коригування </t>
  </si>
  <si>
    <t>Капітальний ремонт вул. Космонавтів в м. Дубно від
вул. Кременецька до пров. Страклівський (коригування)</t>
  </si>
  <si>
    <t>Разом, вулиці і дороги комунальної власності у населених пунктах</t>
  </si>
  <si>
    <t xml:space="preserve">Експлуатаційне утримання та поточний ремонт автомобільних доріг загального користування місцевого значення </t>
  </si>
  <si>
    <t>Разом за розділом "Експлуатаційне утримання та поточний ремонт автомобільних доріг загального користування місцевого значення"</t>
  </si>
  <si>
    <t>Експлуатаційне утримання автомобільних доріг загального користування місцевого значення та штучних споруд 
на них у Вараському районі Рівненської області  
(протяжність 447,0 км)</t>
  </si>
  <si>
    <t>Експлуатаційне утримання автомобільних доріг загального користування місцевого значення та штучних споруд 
на них у Сарненському районі Рівненської області  
(протяжність 534,0 км)</t>
  </si>
  <si>
    <t>04.04.2024 № 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</si>
</sst>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.000"/>
    <numFmt numFmtId="166" formatCode="0.00000"/>
    <numFmt numFmtId="167" formatCode="#,##0.00000"/>
    <numFmt numFmtId="168" formatCode="0.0000"/>
    <numFmt numFmtId="169" formatCode="0.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165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wrapText="1"/>
    </xf>
    <xf numFmtId="168" fontId="1" fillId="0" borderId="0" xfId="0" applyNumberFormat="1" applyFont="1" applyAlignment="1">
      <alignment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9" fontId="3" fillId="0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wrapText="1"/>
    </xf>
    <xf numFmtId="165" fontId="3" fillId="0" borderId="2" xfId="0" applyNumberFormat="1" applyFont="1" applyFill="1" applyBorder="1" applyAlignment="1">
      <alignment horizontal="center" vertical="center" wrapText="1"/>
    </xf>
    <xf numFmtId="167" fontId="15" fillId="2" borderId="2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wrapText="1"/>
    </xf>
    <xf numFmtId="167" fontId="1" fillId="0" borderId="2" xfId="1" applyNumberFormat="1" applyFont="1" applyBorder="1" applyAlignment="1">
      <alignment horizontal="center" vertical="center" wrapText="1"/>
    </xf>
    <xf numFmtId="167" fontId="1" fillId="0" borderId="2" xfId="1" applyNumberFormat="1" applyFont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 wrapText="1"/>
    </xf>
    <xf numFmtId="167" fontId="9" fillId="0" borderId="2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center" vertical="center" wrapText="1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view="pageBreakPreview" zoomScaleNormal="100" zoomScaleSheetLayoutView="100" workbookViewId="0">
      <selection activeCell="D5" sqref="D5:F5"/>
    </sheetView>
  </sheetViews>
  <sheetFormatPr defaultColWidth="8.88671875" defaultRowHeight="15.6" x14ac:dyDescent="0.3"/>
  <cols>
    <col min="1" max="1" width="3.33203125" style="1" bestFit="1" customWidth="1"/>
    <col min="2" max="2" width="58.33203125" style="2" customWidth="1"/>
    <col min="3" max="3" width="17.33203125" style="2" bestFit="1" customWidth="1"/>
    <col min="4" max="4" width="12.33203125" style="2" customWidth="1"/>
    <col min="5" max="5" width="11.33203125" style="2" customWidth="1"/>
    <col min="6" max="6" width="15.88671875" style="2" bestFit="1" customWidth="1"/>
    <col min="7" max="7" width="14.33203125" style="2" bestFit="1" customWidth="1"/>
    <col min="8" max="8" width="14.88671875" style="2" bestFit="1" customWidth="1"/>
    <col min="9" max="9" width="13.88671875" style="2" bestFit="1" customWidth="1"/>
    <col min="10" max="10" width="14.44140625" style="2" bestFit="1" customWidth="1"/>
    <col min="11" max="11" width="13.44140625" style="2" bestFit="1" customWidth="1"/>
    <col min="12" max="12" width="12.44140625" style="2" bestFit="1" customWidth="1"/>
    <col min="13" max="13" width="8.88671875" style="2"/>
    <col min="14" max="14" width="13.109375" style="2" bestFit="1" customWidth="1"/>
    <col min="15" max="16384" width="8.88671875" style="2"/>
  </cols>
  <sheetData>
    <row r="1" spans="1:12" ht="29.4" customHeight="1" x14ac:dyDescent="0.3">
      <c r="A1" s="37"/>
      <c r="C1" s="35"/>
      <c r="D1" s="58" t="s">
        <v>22</v>
      </c>
      <c r="E1" s="58"/>
      <c r="F1" s="58"/>
    </row>
    <row r="2" spans="1:12" ht="15.75" customHeight="1" x14ac:dyDescent="0.3">
      <c r="A2" s="37"/>
      <c r="C2" s="3"/>
      <c r="D2" s="68" t="s">
        <v>23</v>
      </c>
      <c r="E2" s="68"/>
      <c r="F2" s="68"/>
    </row>
    <row r="3" spans="1:12" ht="12.75" customHeight="1" x14ac:dyDescent="0.3">
      <c r="A3" s="37"/>
      <c r="C3" s="3"/>
      <c r="D3" s="68"/>
      <c r="E3" s="68"/>
      <c r="F3" s="68"/>
    </row>
    <row r="4" spans="1:12" ht="30.75" customHeight="1" x14ac:dyDescent="0.3">
      <c r="A4" s="37"/>
      <c r="C4" s="3"/>
      <c r="D4" s="68"/>
      <c r="E4" s="68"/>
      <c r="F4" s="68"/>
    </row>
    <row r="5" spans="1:12" ht="16.5" customHeight="1" x14ac:dyDescent="0.3">
      <c r="A5" s="37"/>
      <c r="C5" s="3"/>
      <c r="D5" s="56" t="s">
        <v>38</v>
      </c>
      <c r="E5" s="56"/>
      <c r="F5" s="56"/>
    </row>
    <row r="6" spans="1:12" ht="11.25" customHeight="1" x14ac:dyDescent="0.3">
      <c r="A6" s="57" t="s">
        <v>29</v>
      </c>
      <c r="B6" s="57"/>
      <c r="C6" s="57"/>
      <c r="D6" s="57"/>
      <c r="E6" s="57"/>
      <c r="F6" s="57"/>
    </row>
    <row r="7" spans="1:12" x14ac:dyDescent="0.3">
      <c r="A7" s="57"/>
      <c r="B7" s="57"/>
      <c r="C7" s="57"/>
      <c r="D7" s="57"/>
      <c r="E7" s="57"/>
      <c r="F7" s="57"/>
    </row>
    <row r="8" spans="1:12" x14ac:dyDescent="0.3">
      <c r="A8" s="57"/>
      <c r="B8" s="57"/>
      <c r="C8" s="57"/>
      <c r="D8" s="57"/>
      <c r="E8" s="57"/>
      <c r="F8" s="57"/>
    </row>
    <row r="9" spans="1:12" x14ac:dyDescent="0.3">
      <c r="A9" s="57"/>
      <c r="B9" s="57"/>
      <c r="C9" s="57"/>
      <c r="D9" s="57"/>
      <c r="E9" s="57"/>
      <c r="F9" s="57"/>
    </row>
    <row r="10" spans="1:12" x14ac:dyDescent="0.3">
      <c r="A10" s="57"/>
      <c r="B10" s="57"/>
      <c r="C10" s="57"/>
      <c r="D10" s="57"/>
      <c r="E10" s="57"/>
      <c r="F10" s="57"/>
    </row>
    <row r="11" spans="1:12" ht="39.75" customHeight="1" x14ac:dyDescent="0.3">
      <c r="A11" s="57"/>
      <c r="B11" s="57"/>
      <c r="C11" s="57"/>
      <c r="D11" s="57"/>
      <c r="E11" s="57"/>
      <c r="F11" s="57"/>
    </row>
    <row r="12" spans="1:12" ht="9.75" customHeight="1" x14ac:dyDescent="0.3">
      <c r="A12" s="37"/>
    </row>
    <row r="13" spans="1:12" x14ac:dyDescent="0.3">
      <c r="A13" s="62" t="s">
        <v>0</v>
      </c>
      <c r="B13" s="64" t="s">
        <v>1</v>
      </c>
      <c r="C13" s="59" t="s">
        <v>2</v>
      </c>
      <c r="D13" s="59" t="s">
        <v>3</v>
      </c>
      <c r="E13" s="59"/>
      <c r="F13" s="59"/>
    </row>
    <row r="14" spans="1:12" ht="95.4" customHeight="1" x14ac:dyDescent="0.3">
      <c r="A14" s="63"/>
      <c r="B14" s="64"/>
      <c r="C14" s="59"/>
      <c r="D14" s="36" t="s">
        <v>7</v>
      </c>
      <c r="E14" s="36" t="s">
        <v>16</v>
      </c>
      <c r="F14" s="36" t="s">
        <v>8</v>
      </c>
      <c r="H14" s="17"/>
      <c r="K14" s="32"/>
      <c r="L14" s="24"/>
    </row>
    <row r="15" spans="1:12" s="6" customFormat="1" x14ac:dyDescent="0.3">
      <c r="A15" s="4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</row>
    <row r="16" spans="1:12" ht="15.6" customHeight="1" x14ac:dyDescent="0.3">
      <c r="A16" s="69" t="s">
        <v>10</v>
      </c>
      <c r="B16" s="70"/>
      <c r="C16" s="70"/>
      <c r="D16" s="70"/>
      <c r="E16" s="70"/>
      <c r="F16" s="71"/>
      <c r="K16" s="32"/>
      <c r="L16" s="33"/>
    </row>
    <row r="17" spans="1:12" ht="15.6" customHeight="1" x14ac:dyDescent="0.3">
      <c r="A17" s="72" t="s">
        <v>9</v>
      </c>
      <c r="B17" s="73"/>
      <c r="C17" s="73"/>
      <c r="D17" s="73"/>
      <c r="E17" s="73"/>
      <c r="F17" s="74"/>
    </row>
    <row r="18" spans="1:12" ht="31.2" x14ac:dyDescent="0.3">
      <c r="A18" s="4">
        <v>1</v>
      </c>
      <c r="B18" s="7" t="s">
        <v>31</v>
      </c>
      <c r="C18" s="47">
        <v>10966.25347</v>
      </c>
      <c r="D18" s="47"/>
      <c r="E18" s="47">
        <v>36</v>
      </c>
      <c r="F18" s="47"/>
    </row>
    <row r="19" spans="1:12" s="11" customFormat="1" ht="32.4" x14ac:dyDescent="0.35">
      <c r="A19" s="8"/>
      <c r="B19" s="9" t="s">
        <v>30</v>
      </c>
      <c r="C19" s="49">
        <f>SUM(C18:C18)</f>
        <v>10966.25347</v>
      </c>
      <c r="D19" s="49">
        <f>SUM(D18:D18)</f>
        <v>0</v>
      </c>
      <c r="E19" s="49">
        <f>SUM(E18:E18)</f>
        <v>36</v>
      </c>
      <c r="F19" s="49">
        <f>SUM(F18:F18)</f>
        <v>0</v>
      </c>
    </row>
    <row r="20" spans="1:12" ht="31.2" x14ac:dyDescent="0.3">
      <c r="A20" s="4"/>
      <c r="B20" s="12" t="s">
        <v>4</v>
      </c>
      <c r="C20" s="50">
        <f>C19</f>
        <v>10966.25347</v>
      </c>
      <c r="D20" s="50">
        <f t="shared" ref="D20:F20" si="0">D19</f>
        <v>0</v>
      </c>
      <c r="E20" s="50">
        <f t="shared" si="0"/>
        <v>36</v>
      </c>
      <c r="F20" s="50">
        <f t="shared" si="0"/>
        <v>0</v>
      </c>
    </row>
    <row r="21" spans="1:12" x14ac:dyDescent="0.3">
      <c r="A21" s="69" t="s">
        <v>5</v>
      </c>
      <c r="B21" s="70"/>
      <c r="C21" s="70"/>
      <c r="D21" s="70"/>
      <c r="E21" s="70"/>
      <c r="F21" s="71"/>
    </row>
    <row r="22" spans="1:12" ht="15.6" customHeight="1" x14ac:dyDescent="0.3">
      <c r="A22" s="72" t="s">
        <v>9</v>
      </c>
      <c r="B22" s="73"/>
      <c r="C22" s="73"/>
      <c r="D22" s="73"/>
      <c r="E22" s="73"/>
      <c r="F22" s="74"/>
    </row>
    <row r="23" spans="1:12" ht="46.8" x14ac:dyDescent="0.3">
      <c r="A23" s="38">
        <v>2</v>
      </c>
      <c r="B23" s="40" t="s">
        <v>24</v>
      </c>
      <c r="C23" s="51">
        <v>4087.3377</v>
      </c>
      <c r="D23" s="47"/>
      <c r="E23" s="47"/>
      <c r="F23" s="47"/>
      <c r="H23" s="51">
        <f>13894.02007-H26</f>
        <v>13016.173870000001</v>
      </c>
    </row>
    <row r="24" spans="1:12" ht="32.4" x14ac:dyDescent="0.3">
      <c r="A24" s="8"/>
      <c r="B24" s="9" t="s">
        <v>30</v>
      </c>
      <c r="C24" s="49">
        <f>C23</f>
        <v>4087.3377</v>
      </c>
      <c r="D24" s="49">
        <f ca="1">SUM(D23:D26)</f>
        <v>0</v>
      </c>
      <c r="E24" s="49">
        <f ca="1">SUM(E23:E26)</f>
        <v>0</v>
      </c>
      <c r="F24" s="49">
        <f ca="1">SUM(F23:F26)</f>
        <v>0</v>
      </c>
    </row>
    <row r="25" spans="1:12" x14ac:dyDescent="0.3">
      <c r="A25" s="75" t="s">
        <v>28</v>
      </c>
      <c r="B25" s="76"/>
      <c r="C25" s="76"/>
      <c r="D25" s="76"/>
      <c r="E25" s="76"/>
      <c r="F25" s="77"/>
    </row>
    <row r="26" spans="1:12" ht="31.2" x14ac:dyDescent="0.3">
      <c r="A26" s="38">
        <v>3</v>
      </c>
      <c r="B26" s="40" t="s">
        <v>32</v>
      </c>
      <c r="C26" s="52">
        <v>12538.83628</v>
      </c>
      <c r="D26" s="47"/>
      <c r="E26" s="47"/>
      <c r="F26" s="47">
        <v>6942</v>
      </c>
      <c r="G26" s="24"/>
      <c r="H26" s="24">
        <v>877.84619999999995</v>
      </c>
    </row>
    <row r="27" spans="1:12" ht="32.4" x14ac:dyDescent="0.3">
      <c r="A27" s="8"/>
      <c r="B27" s="9" t="s">
        <v>33</v>
      </c>
      <c r="C27" s="49">
        <f>C26</f>
        <v>12538.83628</v>
      </c>
      <c r="D27" s="49">
        <f>SUM(D26)</f>
        <v>0</v>
      </c>
      <c r="E27" s="49">
        <f>SUM(E26)</f>
        <v>0</v>
      </c>
      <c r="F27" s="49">
        <f>SUM(F26)</f>
        <v>6942</v>
      </c>
      <c r="H27" s="39"/>
      <c r="I27" s="2">
        <f>H26/2</f>
        <v>438.92309999999998</v>
      </c>
    </row>
    <row r="28" spans="1:12" s="11" customFormat="1" ht="31.2" x14ac:dyDescent="0.35">
      <c r="A28" s="41"/>
      <c r="B28" s="12" t="s">
        <v>6</v>
      </c>
      <c r="C28" s="50">
        <f>C24+C27</f>
        <v>16626.17398</v>
      </c>
      <c r="D28" s="50">
        <f ca="1">D24</f>
        <v>0</v>
      </c>
      <c r="E28" s="50">
        <f ca="1">E24</f>
        <v>0</v>
      </c>
      <c r="F28" s="50">
        <f>F27</f>
        <v>6942</v>
      </c>
      <c r="H28" s="43"/>
    </row>
    <row r="29" spans="1:12" ht="31.95" customHeight="1" x14ac:dyDescent="0.3">
      <c r="A29" s="65" t="s">
        <v>34</v>
      </c>
      <c r="B29" s="66"/>
      <c r="C29" s="66"/>
      <c r="D29" s="66"/>
      <c r="E29" s="66"/>
      <c r="F29" s="67"/>
      <c r="I29" s="13">
        <v>35831.450419999994</v>
      </c>
      <c r="J29" s="32"/>
    </row>
    <row r="30" spans="1:12" ht="67.2" customHeight="1" x14ac:dyDescent="0.3">
      <c r="A30" s="4">
        <v>4</v>
      </c>
      <c r="B30" s="7" t="s">
        <v>15</v>
      </c>
      <c r="C30" s="45">
        <v>4311.1023400000004</v>
      </c>
      <c r="D30" s="47"/>
      <c r="E30" s="36"/>
      <c r="F30" s="36"/>
      <c r="H30" s="2">
        <v>452</v>
      </c>
      <c r="I30" s="24">
        <f>$I$29*(H30/$H$37)</f>
        <v>5154.1277375934806</v>
      </c>
      <c r="J30" s="44">
        <f>I30+$H$26/2</f>
        <v>5593.0508375934805</v>
      </c>
      <c r="K30" s="2">
        <v>5593.05062</v>
      </c>
      <c r="L30" s="32">
        <f>K30-C30</f>
        <v>1281.9482799999996</v>
      </c>
    </row>
    <row r="31" spans="1:12" s="11" customFormat="1" ht="67.2" customHeight="1" x14ac:dyDescent="0.35">
      <c r="A31" s="4">
        <v>5</v>
      </c>
      <c r="B31" s="7" t="s">
        <v>14</v>
      </c>
      <c r="C31" s="46">
        <v>3631.7651900000001</v>
      </c>
      <c r="D31" s="47"/>
      <c r="E31" s="36"/>
      <c r="F31" s="36"/>
      <c r="H31" s="11">
        <v>529</v>
      </c>
      <c r="I31" s="24">
        <f>$I$29*(H31/$H$37)</f>
        <v>6032.1539229799819</v>
      </c>
      <c r="J31" s="44">
        <f>I31+$H$26/2</f>
        <v>6471.0770229799818</v>
      </c>
      <c r="K31" s="11">
        <v>6471.0770000000002</v>
      </c>
      <c r="L31" s="32">
        <f>K31-C31</f>
        <v>2839.3118100000002</v>
      </c>
    </row>
    <row r="32" spans="1:12" ht="67.2" customHeight="1" x14ac:dyDescent="0.3">
      <c r="A32" s="4">
        <v>6</v>
      </c>
      <c r="B32" s="7" t="s">
        <v>13</v>
      </c>
      <c r="C32" s="46">
        <v>9102.9650000000001</v>
      </c>
      <c r="D32" s="47"/>
      <c r="E32" s="36"/>
      <c r="F32" s="36"/>
      <c r="H32" s="2">
        <v>798.3</v>
      </c>
      <c r="I32" s="24">
        <f>$I$29*(H32/$H$37)</f>
        <v>9102.9649843382213</v>
      </c>
    </row>
    <row r="33" spans="1:14" ht="67.2" customHeight="1" x14ac:dyDescent="0.3">
      <c r="A33" s="4">
        <v>7</v>
      </c>
      <c r="B33" s="7" t="s">
        <v>25</v>
      </c>
      <c r="C33" s="46">
        <v>7639.9679999999998</v>
      </c>
      <c r="D33" s="47"/>
      <c r="E33" s="42"/>
      <c r="F33" s="42"/>
      <c r="H33" s="2">
        <v>670</v>
      </c>
      <c r="I33" s="24">
        <f>$I$29*(H33/$H$37)</f>
        <v>7639.9681066098065</v>
      </c>
      <c r="J33" s="32"/>
      <c r="K33" s="32"/>
    </row>
    <row r="34" spans="1:14" ht="67.2" customHeight="1" x14ac:dyDescent="0.3">
      <c r="A34" s="4">
        <v>8</v>
      </c>
      <c r="B34" s="7" t="s">
        <v>26</v>
      </c>
      <c r="C34" s="46">
        <v>7902.2359999999999</v>
      </c>
      <c r="D34" s="47"/>
      <c r="E34" s="36"/>
      <c r="F34" s="36"/>
      <c r="H34" s="2">
        <v>693</v>
      </c>
      <c r="I34" s="24">
        <f>$I$29*(H34/$H$37)</f>
        <v>7902.2356684785009</v>
      </c>
    </row>
    <row r="35" spans="1:14" ht="67.2" customHeight="1" x14ac:dyDescent="0.3">
      <c r="A35" s="4">
        <v>9</v>
      </c>
      <c r="B35" s="7" t="s">
        <v>36</v>
      </c>
      <c r="C35" s="46">
        <v>1281.9482800000001</v>
      </c>
      <c r="D35" s="47"/>
      <c r="E35" s="53"/>
      <c r="F35" s="53"/>
      <c r="I35" s="24"/>
    </row>
    <row r="36" spans="1:14" ht="67.2" customHeight="1" x14ac:dyDescent="0.3">
      <c r="A36" s="4">
        <v>10</v>
      </c>
      <c r="B36" s="7" t="s">
        <v>37</v>
      </c>
      <c r="C36" s="46">
        <v>2839.3118100000002</v>
      </c>
      <c r="D36" s="47"/>
      <c r="E36" s="53"/>
      <c r="F36" s="53"/>
      <c r="I36" s="24"/>
    </row>
    <row r="37" spans="1:14" ht="48.6" x14ac:dyDescent="0.3">
      <c r="A37" s="19"/>
      <c r="B37" s="9" t="s">
        <v>34</v>
      </c>
      <c r="C37" s="49">
        <f>SUM(C30:C36)</f>
        <v>36709.296620000001</v>
      </c>
      <c r="D37" s="49">
        <f>SUM(D30:D34)</f>
        <v>0</v>
      </c>
      <c r="E37" s="49">
        <f>SUM(E30:E34)</f>
        <v>0</v>
      </c>
      <c r="F37" s="49">
        <f>SUM(F30:F34)</f>
        <v>0</v>
      </c>
      <c r="H37" s="32">
        <f>SUM(H30:H34)</f>
        <v>3142.3</v>
      </c>
      <c r="N37" s="33"/>
    </row>
    <row r="38" spans="1:14" ht="52.2" customHeight="1" x14ac:dyDescent="0.3">
      <c r="A38" s="19"/>
      <c r="B38" s="12" t="s">
        <v>35</v>
      </c>
      <c r="C38" s="50">
        <f>C37</f>
        <v>36709.296620000001</v>
      </c>
      <c r="D38" s="50">
        <f t="shared" ref="D38:F38" si="1">D37</f>
        <v>0</v>
      </c>
      <c r="E38" s="50">
        <f t="shared" si="1"/>
        <v>0</v>
      </c>
      <c r="F38" s="50">
        <f t="shared" si="1"/>
        <v>0</v>
      </c>
      <c r="H38" s="34"/>
    </row>
    <row r="39" spans="1:14" s="11" customFormat="1" ht="17.399999999999999" x14ac:dyDescent="0.35">
      <c r="A39" s="60" t="s">
        <v>20</v>
      </c>
      <c r="B39" s="61"/>
      <c r="C39" s="48">
        <f>C20+C28+C38</f>
        <v>64301.724069999997</v>
      </c>
      <c r="D39" s="17">
        <v>0</v>
      </c>
      <c r="E39" s="17">
        <f>E20</f>
        <v>36</v>
      </c>
      <c r="F39" s="17">
        <f>F37+F28+F20</f>
        <v>6942</v>
      </c>
    </row>
    <row r="40" spans="1:14" ht="33.75" customHeight="1" x14ac:dyDescent="0.3">
      <c r="A40" s="29"/>
      <c r="B40" s="30"/>
      <c r="C40" s="31"/>
      <c r="D40" s="31"/>
      <c r="E40" s="31"/>
      <c r="F40" s="31"/>
      <c r="H40" s="28"/>
    </row>
    <row r="41" spans="1:14" s="14" customFormat="1" ht="25.5" customHeight="1" x14ac:dyDescent="0.3">
      <c r="A41" s="29"/>
      <c r="B41" s="30"/>
      <c r="C41" s="31"/>
      <c r="D41" s="31"/>
      <c r="E41" s="31"/>
      <c r="F41" s="31"/>
    </row>
    <row r="42" spans="1:14" ht="18" x14ac:dyDescent="0.3">
      <c r="A42" s="29"/>
      <c r="B42" s="30"/>
      <c r="C42" s="31"/>
      <c r="D42" s="31"/>
      <c r="E42" s="31"/>
      <c r="F42" s="31"/>
      <c r="H42" s="13"/>
    </row>
    <row r="43" spans="1:14" x14ac:dyDescent="0.3">
      <c r="A43" s="2"/>
      <c r="B43" s="58" t="s">
        <v>27</v>
      </c>
      <c r="C43" s="55" t="s">
        <v>18</v>
      </c>
      <c r="D43" s="55"/>
      <c r="E43" s="55"/>
      <c r="F43" s="55"/>
    </row>
    <row r="44" spans="1:14" x14ac:dyDescent="0.3">
      <c r="A44" s="2"/>
      <c r="B44" s="58"/>
      <c r="C44" s="55"/>
      <c r="D44" s="55"/>
      <c r="E44" s="55"/>
      <c r="F44" s="55"/>
    </row>
    <row r="45" spans="1:14" x14ac:dyDescent="0.3">
      <c r="A45" s="2"/>
      <c r="B45" s="27"/>
      <c r="C45" s="26"/>
      <c r="D45" s="26"/>
      <c r="E45" s="26"/>
      <c r="F45" s="26"/>
    </row>
    <row r="46" spans="1:14" x14ac:dyDescent="0.3">
      <c r="A46" s="2"/>
      <c r="B46" s="27"/>
      <c r="C46" s="26"/>
      <c r="D46" s="26"/>
      <c r="E46" s="26"/>
      <c r="F46" s="26"/>
    </row>
    <row r="47" spans="1:14" s="21" customFormat="1" ht="16.2" x14ac:dyDescent="0.35">
      <c r="A47" s="2"/>
      <c r="B47" s="27"/>
      <c r="C47" s="26"/>
      <c r="D47" s="26"/>
      <c r="E47" s="26"/>
      <c r="F47" s="26"/>
    </row>
    <row r="48" spans="1:14" s="21" customFormat="1" ht="16.2" x14ac:dyDescent="0.35">
      <c r="A48" s="2"/>
      <c r="B48" s="27"/>
      <c r="C48" s="26"/>
      <c r="D48" s="26"/>
      <c r="E48" s="26"/>
      <c r="F48" s="26"/>
    </row>
    <row r="49" spans="1:6" s="18" customFormat="1" ht="18" x14ac:dyDescent="0.35">
      <c r="A49" s="23"/>
      <c r="B49" s="2"/>
      <c r="C49" s="22"/>
      <c r="D49" s="22"/>
      <c r="E49" s="22"/>
      <c r="F49" s="22"/>
    </row>
    <row r="50" spans="1:6" s="18" customFormat="1" ht="18" x14ac:dyDescent="0.35">
      <c r="A50" s="3" t="s">
        <v>17</v>
      </c>
      <c r="B50" s="25"/>
      <c r="C50" s="54"/>
      <c r="D50" s="54"/>
      <c r="E50" s="54"/>
      <c r="F50" s="54"/>
    </row>
    <row r="51" spans="1:6" s="18" customFormat="1" ht="18" x14ac:dyDescent="0.35">
      <c r="A51" s="3"/>
      <c r="B51" s="3"/>
      <c r="C51" s="3"/>
      <c r="D51" s="3"/>
      <c r="E51" s="3"/>
      <c r="F51" s="3"/>
    </row>
    <row r="52" spans="1:6" s="18" customFormat="1" ht="18" x14ac:dyDescent="0.35">
      <c r="A52" s="1"/>
      <c r="B52" s="2"/>
      <c r="C52" s="2"/>
      <c r="D52" s="2"/>
      <c r="E52" s="2"/>
      <c r="F52" s="2"/>
    </row>
    <row r="53" spans="1:6" ht="15.75" customHeight="1" x14ac:dyDescent="0.3"/>
    <row r="54" spans="1:6" ht="15.75" customHeight="1" x14ac:dyDescent="0.3"/>
    <row r="55" spans="1:6" ht="15.75" customHeight="1" x14ac:dyDescent="0.3"/>
    <row r="56" spans="1:6" ht="15.75" customHeight="1" x14ac:dyDescent="0.3"/>
    <row r="57" spans="1:6" ht="15.75" customHeight="1" x14ac:dyDescent="0.3"/>
    <row r="58" spans="1:6" ht="15.75" customHeight="1" x14ac:dyDescent="0.3"/>
    <row r="59" spans="1:6" ht="9" customHeight="1" x14ac:dyDescent="0.3"/>
    <row r="60" spans="1:6" ht="15.75" customHeight="1" x14ac:dyDescent="0.3"/>
    <row r="61" spans="1:6" ht="24.75" hidden="1" customHeight="1" x14ac:dyDescent="0.3"/>
  </sheetData>
  <mergeCells count="18">
    <mergeCell ref="D1:F1"/>
    <mergeCell ref="A13:A14"/>
    <mergeCell ref="B13:B14"/>
    <mergeCell ref="A29:F29"/>
    <mergeCell ref="D13:F13"/>
    <mergeCell ref="D2:F4"/>
    <mergeCell ref="A21:F21"/>
    <mergeCell ref="A22:F22"/>
    <mergeCell ref="A16:F16"/>
    <mergeCell ref="A17:F17"/>
    <mergeCell ref="A25:F25"/>
    <mergeCell ref="C50:F50"/>
    <mergeCell ref="C43:F44"/>
    <mergeCell ref="D5:F5"/>
    <mergeCell ref="A6:F11"/>
    <mergeCell ref="B43:B44"/>
    <mergeCell ref="C13:C14"/>
    <mergeCell ref="A39:B39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horizontalDpi="300" verticalDpi="300" r:id="rId1"/>
  <headerFooter differentFirst="1">
    <oddHeader>&amp;C&amp;"Times New Roman,обычный"&amp;P</oddHeader>
  </headerFooter>
  <rowBreaks count="1" manualBreakCount="1">
    <brk id="31" max="5" man="1"/>
  </rowBreaks>
  <ignoredErrors>
    <ignoredError sqref="E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I2" sqref="I2"/>
    </sheetView>
  </sheetViews>
  <sheetFormatPr defaultRowHeight="14.4" x14ac:dyDescent="0.3"/>
  <sheetData>
    <row r="1" spans="1:6" ht="15.6" x14ac:dyDescent="0.3">
      <c r="A1" s="65" t="s">
        <v>19</v>
      </c>
      <c r="B1" s="66"/>
      <c r="C1" s="66"/>
      <c r="D1" s="66"/>
      <c r="E1" s="66"/>
      <c r="F1" s="67"/>
    </row>
    <row r="2" spans="1:6" ht="409.6" x14ac:dyDescent="0.3">
      <c r="A2" s="4">
        <v>8</v>
      </c>
      <c r="B2" s="7" t="s">
        <v>15</v>
      </c>
      <c r="C2" s="36">
        <v>16542.023358999999</v>
      </c>
      <c r="D2" s="36"/>
      <c r="E2" s="36"/>
      <c r="F2" s="36"/>
    </row>
    <row r="3" spans="1:6" ht="409.6" x14ac:dyDescent="0.3">
      <c r="A3" s="4">
        <v>9</v>
      </c>
      <c r="B3" s="7" t="s">
        <v>14</v>
      </c>
      <c r="C3" s="36">
        <v>19360.022913000001</v>
      </c>
      <c r="D3" s="36"/>
      <c r="E3" s="36"/>
      <c r="F3" s="36"/>
    </row>
    <row r="4" spans="1:6" ht="409.6" x14ac:dyDescent="0.3">
      <c r="A4" s="4">
        <v>10</v>
      </c>
      <c r="B4" s="7" t="s">
        <v>13</v>
      </c>
      <c r="C4" s="36">
        <v>29215.701873999998</v>
      </c>
      <c r="D4" s="36"/>
      <c r="E4" s="36"/>
      <c r="F4" s="36"/>
    </row>
    <row r="5" spans="1:6" ht="409.6" x14ac:dyDescent="0.3">
      <c r="A5" s="4">
        <v>11</v>
      </c>
      <c r="B5" s="7" t="s">
        <v>12</v>
      </c>
      <c r="C5" s="36">
        <v>24520.255863999999</v>
      </c>
      <c r="D5" s="36"/>
      <c r="E5" s="36"/>
      <c r="F5" s="36"/>
    </row>
    <row r="6" spans="1:6" ht="409.6" x14ac:dyDescent="0.3">
      <c r="A6" s="4">
        <v>12</v>
      </c>
      <c r="B6" s="7" t="s">
        <v>11</v>
      </c>
      <c r="C6" s="36">
        <v>25361.995989999999</v>
      </c>
      <c r="D6" s="36"/>
      <c r="E6" s="36"/>
      <c r="F6" s="36"/>
    </row>
    <row r="7" spans="1:6" ht="259.2" x14ac:dyDescent="0.3">
      <c r="A7" s="19"/>
      <c r="B7" s="9" t="s">
        <v>19</v>
      </c>
      <c r="C7" s="10">
        <f>SUM(C2:C6)</f>
        <v>115000</v>
      </c>
      <c r="D7" s="20"/>
      <c r="E7" s="20"/>
      <c r="F7" s="20"/>
    </row>
    <row r="8" spans="1:6" ht="324" x14ac:dyDescent="0.3">
      <c r="A8" s="19"/>
      <c r="B8" s="9" t="s">
        <v>21</v>
      </c>
      <c r="C8" s="10">
        <f>C7</f>
        <v>115000</v>
      </c>
      <c r="D8" s="20"/>
      <c r="E8" s="20"/>
      <c r="F8" s="20"/>
    </row>
    <row r="9" spans="1:6" ht="18" x14ac:dyDescent="0.3">
      <c r="A9" s="15"/>
      <c r="B9" s="16" t="s">
        <v>20</v>
      </c>
      <c r="C9" s="17" t="e">
        <f>#REF!+#REF!+#REF!+C8</f>
        <v>#REF!</v>
      </c>
      <c r="D9" s="17" t="e">
        <f>#REF!+#REF!+#REF!+D7</f>
        <v>#REF!</v>
      </c>
      <c r="E9" s="17" t="e">
        <f>#REF!+#REF!+#REF!+E7</f>
        <v>#REF!</v>
      </c>
      <c r="F9" s="17" t="e">
        <f>#REF!+#REF!+#REF!+F7</f>
        <v>#REF!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Аркуш2</vt:lpstr>
      <vt:lpstr>Лист1</vt:lpstr>
      <vt:lpstr>Аркуш2!Заголовки_для_друку</vt:lpstr>
      <vt:lpstr>Аркуш2!Область_друку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2024-04-09T07:00:14Z</dcterms:modified>
</cp:coreProperties>
</file>