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надбавка" sheetId="2" r:id="rId1"/>
  </sheets>
  <definedNames>
    <definedName name="_xlnm.Print_Area" localSheetId="0">надбавка!$A$1:$K$91</definedName>
  </definedNames>
  <calcPr calcId="162913"/>
</workbook>
</file>

<file path=xl/calcChain.xml><?xml version="1.0" encoding="utf-8"?>
<calcChain xmlns="http://schemas.openxmlformats.org/spreadsheetml/2006/main">
  <c r="H91" i="2" l="1"/>
  <c r="H77" i="2"/>
  <c r="H63" i="2"/>
  <c r="H50" i="2"/>
  <c r="M37" i="2"/>
  <c r="H37" i="2"/>
  <c r="H36" i="2"/>
  <c r="G49" i="2" l="1"/>
  <c r="M20" i="2"/>
  <c r="M91" i="2"/>
  <c r="M77" i="2"/>
  <c r="M63" i="2"/>
  <c r="M50" i="2"/>
  <c r="G89" i="2"/>
  <c r="G90" i="2"/>
  <c r="G91" i="2"/>
  <c r="G76" i="2"/>
  <c r="G74" i="2"/>
  <c r="G73" i="2"/>
  <c r="G63" i="2"/>
  <c r="H49" i="2"/>
  <c r="H47" i="2"/>
  <c r="H48" i="2"/>
  <c r="H46" i="2"/>
  <c r="G47" i="2"/>
  <c r="G48" i="2"/>
  <c r="G50" i="2"/>
  <c r="G46" i="2"/>
  <c r="H35" i="2"/>
  <c r="H33" i="2"/>
  <c r="H34" i="2"/>
  <c r="H32" i="2"/>
  <c r="G36" i="2"/>
  <c r="G35" i="2"/>
  <c r="K34" i="2"/>
  <c r="G34" i="2"/>
  <c r="G20" i="2"/>
  <c r="G19" i="2"/>
  <c r="G18" i="2"/>
  <c r="G17" i="2"/>
  <c r="G75" i="2" l="1"/>
  <c r="K33" i="2"/>
  <c r="G33" i="2"/>
  <c r="G16" i="2"/>
  <c r="G72" i="2" l="1"/>
  <c r="K32" i="2"/>
  <c r="G32" i="2"/>
  <c r="G15" i="2"/>
  <c r="H71" i="2" l="1"/>
  <c r="G71" i="2"/>
  <c r="K31" i="2"/>
  <c r="H31" i="2"/>
  <c r="G31" i="2"/>
  <c r="G14" i="2" l="1"/>
  <c r="G70" i="2" l="1"/>
  <c r="G57" i="2"/>
  <c r="K30" i="2"/>
  <c r="G30" i="2"/>
  <c r="G13" i="2"/>
  <c r="H83" i="2" l="1"/>
  <c r="G83" i="2"/>
  <c r="J83" i="2" s="1"/>
  <c r="K83" i="2" s="1"/>
  <c r="H69" i="2"/>
  <c r="G69" i="2"/>
  <c r="H56" i="2"/>
  <c r="G56" i="2"/>
  <c r="J56" i="2" s="1"/>
  <c r="K56" i="2" s="1"/>
  <c r="H43" i="2"/>
  <c r="G43" i="2"/>
  <c r="K37" i="2"/>
  <c r="H29" i="2"/>
  <c r="G29" i="2"/>
  <c r="G12" i="2"/>
  <c r="J29" i="2" l="1"/>
  <c r="K29" i="2" s="1"/>
  <c r="J43" i="2"/>
  <c r="K43" i="2" s="1"/>
  <c r="J69" i="2"/>
  <c r="K69" i="2" s="1"/>
  <c r="G11" i="2"/>
  <c r="H82" i="2" l="1"/>
  <c r="G82" i="2"/>
  <c r="H81" i="2"/>
  <c r="G81" i="2"/>
  <c r="H68" i="2"/>
  <c r="G68" i="2"/>
  <c r="H67" i="2"/>
  <c r="G67" i="2"/>
  <c r="H55" i="2"/>
  <c r="G55" i="2"/>
  <c r="H54" i="2"/>
  <c r="G54" i="2"/>
  <c r="H42" i="2"/>
  <c r="G42" i="2"/>
  <c r="H41" i="2"/>
  <c r="G41" i="2"/>
  <c r="H28" i="2"/>
  <c r="G28" i="2"/>
  <c r="H27" i="2"/>
  <c r="G27" i="2"/>
  <c r="G10" i="2"/>
  <c r="J55" i="2" l="1"/>
  <c r="J81" i="2"/>
  <c r="J82" i="2"/>
  <c r="J67" i="2"/>
  <c r="J68" i="2"/>
  <c r="J54" i="2"/>
  <c r="J41" i="2"/>
  <c r="J42" i="2"/>
  <c r="J27" i="2"/>
  <c r="J28" i="2"/>
  <c r="G9" i="2" l="1"/>
  <c r="H80" i="2"/>
  <c r="G80" i="2"/>
  <c r="J80" i="2" s="1"/>
  <c r="H66" i="2"/>
  <c r="G66" i="2"/>
  <c r="H53" i="2"/>
  <c r="G53" i="2"/>
  <c r="J53" i="2" s="1"/>
  <c r="H40" i="2"/>
  <c r="G40" i="2"/>
  <c r="H26" i="2"/>
  <c r="G26" i="2"/>
  <c r="G37" i="2"/>
  <c r="J66" i="2" l="1"/>
  <c r="J26" i="2"/>
  <c r="J40" i="2"/>
  <c r="H65" i="2"/>
  <c r="G65" i="2"/>
  <c r="H52" i="2"/>
  <c r="G52" i="2"/>
  <c r="H39" i="2"/>
  <c r="G39" i="2"/>
  <c r="H25" i="2"/>
  <c r="G25" i="2"/>
  <c r="J52" i="2" l="1"/>
  <c r="J25" i="2"/>
  <c r="J39" i="2"/>
  <c r="J65" i="2"/>
  <c r="H79" i="2"/>
  <c r="J79" i="2" s="1"/>
  <c r="H24" i="2" l="1"/>
  <c r="H78" i="2"/>
  <c r="J78" i="2" s="1"/>
  <c r="H64" i="2"/>
  <c r="H51" i="2"/>
  <c r="H38" i="2"/>
  <c r="G77" i="2"/>
  <c r="G64" i="2"/>
  <c r="J64" i="2" s="1"/>
  <c r="G51" i="2"/>
  <c r="G38" i="2"/>
  <c r="G24" i="2"/>
  <c r="J24" i="2" s="1"/>
  <c r="J38" i="2" l="1"/>
  <c r="J51" i="2"/>
  <c r="G8" i="2" l="1"/>
  <c r="G7" i="2"/>
  <c r="J7" i="2" s="1"/>
</calcChain>
</file>

<file path=xl/sharedStrings.xml><?xml version="1.0" encoding="utf-8"?>
<sst xmlns="http://schemas.openxmlformats.org/spreadsheetml/2006/main" count="135" uniqueCount="51">
  <si>
    <t>15 % посадового окладу</t>
  </si>
  <si>
    <t xml:space="preserve">Розмір посадового окладу першого заступника голови обласної державних адміністрацій за відповідною посадою розраховується шляхом множення посадового окладу керівника державної служби відповідного державного органу, на відповідний коефіцієнт співвідношення: коефіцієнт співвідношення - 1,4. </t>
  </si>
  <si>
    <t>Посада</t>
  </si>
  <si>
    <t>Посадовий оклад</t>
  </si>
  <si>
    <t>Надбавка за вислугу років</t>
  </si>
  <si>
    <t xml:space="preserve">Надбавка за інтенсивність праці                        </t>
  </si>
  <si>
    <t>Надбавка за роботу з відомостями, що становлять державну таємницю</t>
  </si>
  <si>
    <t>Місячна премія</t>
  </si>
  <si>
    <t>Квартальна премія</t>
  </si>
  <si>
    <t xml:space="preserve">Матеріальна допомога на оздоровлення під час надання щорічної відпустки </t>
  </si>
  <si>
    <t>Голова адміністрації</t>
  </si>
  <si>
    <t>Положення абзацу другого пункту 2 постанови КМУ                       № 304 не поширюється на голів обласних, Київської та Севастопольської міських державних адміністрацій</t>
  </si>
  <si>
    <t>Положення абзацу третього пункту 2 постанови КМУ   № 304 не поширюється на голів обласних, Київської та Севастопольської міських державних адміністрацій та не виплачується</t>
  </si>
  <si>
    <t>Положення абзацу четвертого пункту 2 постанови КМУ   № 304 не поширюється на голів обласних, Київської та Севастопольської міських державних адміністрацій</t>
  </si>
  <si>
    <t>У розмірі, що не перевищує середньомісячної заробітної плати працівника, один раз на рік</t>
  </si>
  <si>
    <t>До 100% посадового окладу</t>
  </si>
  <si>
    <t>Заступник голови адміністрації</t>
  </si>
  <si>
    <t>Перший заступник голови адміністрації</t>
  </si>
  <si>
    <t>Не встановлюється</t>
  </si>
  <si>
    <t>Станом на  01.11.2021</t>
  </si>
  <si>
    <t>Станом на  01.01.2022</t>
  </si>
  <si>
    <t>Станом на  01.04.2022</t>
  </si>
  <si>
    <t>№ з/п</t>
  </si>
  <si>
    <r>
      <t>Відповідно до абзацу другого пункту 2</t>
    </r>
    <r>
      <rPr>
        <vertAlign val="superscript"/>
        <sz val="14"/>
        <rFont val="Times New Roman"/>
        <family val="1"/>
        <charset val="204"/>
      </rPr>
      <t xml:space="preserve">1 </t>
    </r>
    <r>
      <rPr>
        <sz val="14"/>
        <rFont val="Times New Roman"/>
        <family val="1"/>
        <charset val="204"/>
      </rPr>
      <t xml:space="preserve">  постанови КМУ   № 304 може виплачуватися премія за результатами основних показників розвитку регіону, яка встановлюється щокварталу за погодженням із суб'єктом призначення згідно з поданням керівника державної служби, у розмірі до 100 відсотків посадового окладу</t>
    </r>
  </si>
  <si>
    <t>Дата з якої встановлено відповідний розмір</t>
  </si>
  <si>
    <t>3% посадового окладу за кожен календаний рік, залежно від стажу роботи, до якого зараховується період роботи на посаді, раніше набутий стаж державної служби та періоди роботи, передбачені ст. 46 ЗУ Про державну службу", але не більше 50% посадового окладу</t>
  </si>
  <si>
    <t>Премія відповідно до їх особистого внеску в загальні результати роботи у межах коштів, передбачених у кошторисі на преміювання працівників відповідного органу: 20% посадового окладу</t>
  </si>
  <si>
    <t>Розмір посадового окладу за відповідною посадою розраховується шляхом множення середньомісячної заробітної плати за видами економічної діяльності за квартал у середньому по економіці за наявними статистичними даними на відповідний коефіцієнт співвідношення:  коефіцієнт співвідношення - 4,5</t>
  </si>
  <si>
    <t>Матеріальна допомога для вирішення соціально-побутових питань</t>
  </si>
  <si>
    <t>Принципи формування</t>
  </si>
  <si>
    <t>Станом на  01.01.2023</t>
  </si>
  <si>
    <t>Станом на  01.04.2023</t>
  </si>
  <si>
    <t>Станом на  01.07.2023</t>
  </si>
  <si>
    <r>
      <t>Структура, принципи формування та розмір оплати праці, винагороди</t>
    </r>
    <r>
      <rPr>
        <b/>
        <sz val="18"/>
        <color rgb="FFFF0000"/>
        <rFont val="Times New Roman"/>
        <family val="1"/>
        <charset val="204"/>
      </rPr>
      <t xml:space="preserve"> </t>
    </r>
    <r>
      <rPr>
        <b/>
        <sz val="18"/>
        <rFont val="Times New Roman"/>
        <family val="1"/>
        <charset val="204"/>
      </rPr>
      <t>керівника, першого заступника та заступників керівника                                                                      Рівненської обласної державної адміністрації</t>
    </r>
  </si>
  <si>
    <t>Станом на  01.01.2024</t>
  </si>
  <si>
    <t>Подолін С.</t>
  </si>
  <si>
    <t>Шатковська Л.</t>
  </si>
  <si>
    <t>Станом на  01.02.2024</t>
  </si>
  <si>
    <t>Станом на  01.05.2024</t>
  </si>
  <si>
    <t>Кохан О.приз.15.03.2024</t>
  </si>
  <si>
    <t>Терещенко О.приз.03.04.2024</t>
  </si>
  <si>
    <t>Коваль О.приз.01.01.2024</t>
  </si>
  <si>
    <t>Станом на  01.06.2024</t>
  </si>
  <si>
    <t>Павленко І.приз.27.05.2024</t>
  </si>
  <si>
    <t>Станом на  01.07.2024</t>
  </si>
  <si>
    <t>Станом на  01.10.2024</t>
  </si>
  <si>
    <t>Станом на  01.01.2025</t>
  </si>
  <si>
    <t>Станом на  01.11.2024</t>
  </si>
  <si>
    <t>Станом на  01.09.2024</t>
  </si>
  <si>
    <t>Станом на  01.12.2024</t>
  </si>
  <si>
    <t>Станом на  01.08.2024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</si>
</sst>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04"/>
      <scheme val="minor"/>
    </font>
    <font>
      <b/>
      <sz val="14"/>
      <color rgb="FFFF0000"/>
      <name val="Times New Roman"/>
      <family val="1"/>
      <charset val="204"/>
    </font>
    <font>
      <sz val="14"/>
      <color rgb="FFFF0000"/>
      <name val="Times New Roman"/>
      <family val="1"/>
      <charset val="204"/>
    </font>
    <font>
      <sz val="14"/>
      <name val="Times New Roman"/>
      <family val="1"/>
      <charset val="204"/>
    </font>
    <font>
      <b/>
      <sz val="16"/>
      <name val="Times New Roman"/>
      <family val="1"/>
      <charset val="204"/>
    </font>
    <font>
      <sz val="11"/>
      <color rgb="FFFF0000"/>
      <name val="Calibri"/>
      <family val="2"/>
      <charset val="204"/>
      <scheme val="minor"/>
    </font>
    <font>
      <sz val="11"/>
      <name val="Calibri"/>
      <family val="2"/>
      <charset val="204"/>
      <scheme val="minor"/>
    </font>
    <font>
      <b/>
      <sz val="14"/>
      <name val="Times New Roman"/>
      <family val="1"/>
      <charset val="204"/>
    </font>
    <font>
      <vertAlign val="superscript"/>
      <sz val="14"/>
      <name val="Times New Roman"/>
      <family val="1"/>
      <charset val="204"/>
    </font>
    <font>
      <b/>
      <sz val="18"/>
      <name val="Times New Roman"/>
      <family val="1"/>
      <charset val="204"/>
    </font>
    <font>
      <b/>
      <sz val="18"/>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4" fontId="4" fillId="0" borderId="1" xfId="0" applyNumberFormat="1" applyFont="1" applyBorder="1" applyAlignment="1">
      <alignment horizontal="center" vertical="center" wrapText="1"/>
    </xf>
    <xf numFmtId="0" fontId="6" fillId="0" borderId="0" xfId="0" applyFont="1"/>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xf>
    <xf numFmtId="0" fontId="6" fillId="0" borderId="0" xfId="0" applyFont="1" applyAlignment="1">
      <alignment vertical="center" wrapText="1"/>
    </xf>
    <xf numFmtId="0" fontId="6" fillId="0" borderId="0" xfId="0" applyFont="1" applyBorder="1"/>
    <xf numFmtId="0" fontId="7" fillId="0" borderId="1" xfId="0" applyFont="1" applyBorder="1" applyAlignment="1">
      <alignment horizontal="center" vertical="center"/>
    </xf>
    <xf numFmtId="0" fontId="5" fillId="0" borderId="0" xfId="0" applyFont="1"/>
    <xf numFmtId="0" fontId="1" fillId="0" borderId="0" xfId="0" applyFont="1" applyBorder="1" applyAlignment="1">
      <alignment horizontal="center" vertical="center" wrapText="1"/>
    </xf>
    <xf numFmtId="0" fontId="5" fillId="0" borderId="0" xfId="0" applyFont="1" applyBorder="1"/>
    <xf numFmtId="0" fontId="3" fillId="0" borderId="0" xfId="0" applyFont="1" applyBorder="1" applyAlignment="1">
      <alignment vertical="center" wrapText="1"/>
    </xf>
    <xf numFmtId="0" fontId="2" fillId="0" borderId="0" xfId="0" applyFont="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0" xfId="0" applyFont="1" applyFill="1"/>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6" fillId="2" borderId="0" xfId="0" applyFont="1" applyFill="1" applyAlignment="1">
      <alignment vertical="center" wrapText="1"/>
    </xf>
    <xf numFmtId="4" fontId="7"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0" fillId="0" borderId="4" xfId="0" applyBorder="1" applyAlignment="1"/>
    <xf numFmtId="0" fontId="0" fillId="0" borderId="5" xfId="0" applyBorder="1" applyAlignment="1"/>
    <xf numFmtId="0" fontId="0" fillId="0" borderId="4" xfId="0" applyBorder="1" applyAlignment="1">
      <alignment vertical="center" wrapText="1"/>
    </xf>
    <xf numFmtId="0" fontId="0" fillId="0" borderId="5" xfId="0"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9" fillId="0" borderId="0" xfId="0" applyFont="1" applyAlignment="1">
      <alignment horizontal="center" vertical="center" wrapText="1"/>
    </xf>
    <xf numFmtId="0" fontId="7" fillId="0" borderId="1" xfId="0" applyFont="1" applyBorder="1" applyAlignment="1">
      <alignment horizontal="center" vertical="center" wrapText="1"/>
    </xf>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1"/>
  <sheetViews>
    <sheetView tabSelected="1" view="pageBreakPreview" topLeftCell="A82" zoomScale="61" zoomScaleNormal="75" zoomScaleSheetLayoutView="61" workbookViewId="0">
      <selection activeCell="M88" sqref="M88"/>
    </sheetView>
  </sheetViews>
  <sheetFormatPr defaultColWidth="9.109375" defaultRowHeight="14.4" x14ac:dyDescent="0.3"/>
  <cols>
    <col min="1" max="1" width="5.109375" style="2" customWidth="1"/>
    <col min="2" max="2" width="19.6640625" style="8" customWidth="1"/>
    <col min="3" max="3" width="22.5546875" style="8" customWidth="1"/>
    <col min="4" max="4" width="30.44140625" style="8" customWidth="1"/>
    <col min="5" max="5" width="32.109375" style="8" customWidth="1"/>
    <col min="6" max="6" width="23.109375" style="22" customWidth="1"/>
    <col min="7" max="7" width="20.109375" style="8" customWidth="1"/>
    <col min="8" max="8" width="22.33203125" style="22" customWidth="1"/>
    <col min="9" max="9" width="31" style="8" customWidth="1"/>
    <col min="10" max="10" width="20.33203125" style="8" customWidth="1"/>
    <col min="11" max="11" width="21.5546875" style="8" customWidth="1"/>
    <col min="12" max="12" width="28.44140625" style="2" customWidth="1"/>
    <col min="13" max="13" width="9.6640625" style="2" customWidth="1"/>
    <col min="14" max="15" width="9.109375" style="2"/>
    <col min="16" max="16" width="8.6640625" style="2" customWidth="1"/>
    <col min="17" max="16384" width="9.109375" style="2"/>
  </cols>
  <sheetData>
    <row r="2" spans="1:23" ht="66.75" customHeight="1" x14ac:dyDescent="0.3">
      <c r="A2" s="39" t="s">
        <v>33</v>
      </c>
      <c r="B2" s="39"/>
      <c r="C2" s="39"/>
      <c r="D2" s="39"/>
      <c r="E2" s="39"/>
      <c r="F2" s="39"/>
      <c r="G2" s="39"/>
      <c r="H2" s="39"/>
      <c r="I2" s="39"/>
      <c r="J2" s="39"/>
      <c r="K2" s="39"/>
    </row>
    <row r="4" spans="1:23" ht="112.5" customHeight="1" x14ac:dyDescent="0.3">
      <c r="A4" s="40" t="s">
        <v>22</v>
      </c>
      <c r="B4" s="40" t="s">
        <v>2</v>
      </c>
      <c r="C4" s="40" t="s">
        <v>24</v>
      </c>
      <c r="D4" s="4" t="s">
        <v>3</v>
      </c>
      <c r="E4" s="4" t="s">
        <v>4</v>
      </c>
      <c r="F4" s="16" t="s">
        <v>5</v>
      </c>
      <c r="G4" s="4" t="s">
        <v>6</v>
      </c>
      <c r="H4" s="17" t="s">
        <v>7</v>
      </c>
      <c r="I4" s="10" t="s">
        <v>8</v>
      </c>
      <c r="J4" s="4" t="s">
        <v>9</v>
      </c>
      <c r="K4" s="4" t="s">
        <v>28</v>
      </c>
      <c r="M4" s="3"/>
      <c r="P4" s="9"/>
      <c r="Q4" s="9"/>
      <c r="R4" s="9"/>
      <c r="S4" s="9"/>
      <c r="T4" s="9"/>
      <c r="U4" s="9"/>
      <c r="V4" s="9"/>
      <c r="W4" s="9"/>
    </row>
    <row r="5" spans="1:23" s="11" customFormat="1" ht="25.5" customHeight="1" x14ac:dyDescent="0.3">
      <c r="A5" s="40"/>
      <c r="B5" s="40"/>
      <c r="C5" s="40"/>
      <c r="D5" s="36" t="s">
        <v>29</v>
      </c>
      <c r="E5" s="37"/>
      <c r="F5" s="37"/>
      <c r="G5" s="37"/>
      <c r="H5" s="37"/>
      <c r="I5" s="37"/>
      <c r="J5" s="37"/>
      <c r="K5" s="38"/>
      <c r="M5" s="12"/>
      <c r="P5" s="13"/>
      <c r="Q5" s="13"/>
      <c r="R5" s="13"/>
      <c r="S5" s="13"/>
      <c r="T5" s="13"/>
      <c r="U5" s="13"/>
      <c r="V5" s="13"/>
      <c r="W5" s="13"/>
    </row>
    <row r="6" spans="1:23" ht="298.5" customHeight="1" x14ac:dyDescent="0.3">
      <c r="A6" s="40"/>
      <c r="B6" s="40"/>
      <c r="C6" s="40"/>
      <c r="D6" s="5" t="s">
        <v>27</v>
      </c>
      <c r="E6" s="5" t="s">
        <v>11</v>
      </c>
      <c r="F6" s="20" t="s">
        <v>12</v>
      </c>
      <c r="G6" s="5" t="s">
        <v>0</v>
      </c>
      <c r="H6" s="20" t="s">
        <v>13</v>
      </c>
      <c r="I6" s="5" t="s">
        <v>23</v>
      </c>
      <c r="J6" s="5" t="s">
        <v>14</v>
      </c>
      <c r="K6" s="5" t="s">
        <v>14</v>
      </c>
      <c r="P6" s="15"/>
      <c r="Q6" s="15"/>
      <c r="R6" s="15"/>
      <c r="S6" s="15"/>
      <c r="T6" s="15"/>
      <c r="U6" s="15"/>
      <c r="V6" s="15"/>
      <c r="W6" s="15"/>
    </row>
    <row r="7" spans="1:23" ht="47.25" customHeight="1" x14ac:dyDescent="0.3">
      <c r="A7" s="27">
        <v>1</v>
      </c>
      <c r="B7" s="27" t="s">
        <v>10</v>
      </c>
      <c r="C7" s="6" t="s">
        <v>19</v>
      </c>
      <c r="D7" s="1">
        <v>62028</v>
      </c>
      <c r="E7" s="1">
        <v>0</v>
      </c>
      <c r="F7" s="21">
        <v>0</v>
      </c>
      <c r="G7" s="1">
        <f>D7*15/100</f>
        <v>9304.2000000000007</v>
      </c>
      <c r="H7" s="21">
        <v>0</v>
      </c>
      <c r="I7" s="1">
        <v>0</v>
      </c>
      <c r="J7" s="1">
        <f>D7+G7</f>
        <v>71332.2</v>
      </c>
      <c r="K7" s="1">
        <v>0</v>
      </c>
      <c r="P7" s="9"/>
      <c r="Q7" s="14"/>
      <c r="R7" s="14"/>
      <c r="S7" s="14"/>
      <c r="T7" s="9"/>
      <c r="U7" s="9"/>
      <c r="V7" s="9"/>
      <c r="W7" s="9"/>
    </row>
    <row r="8" spans="1:23" ht="47.25" customHeight="1" x14ac:dyDescent="0.3">
      <c r="A8" s="32"/>
      <c r="B8" s="32"/>
      <c r="C8" s="6" t="s">
        <v>20</v>
      </c>
      <c r="D8" s="1">
        <v>63873</v>
      </c>
      <c r="E8" s="1">
        <v>0</v>
      </c>
      <c r="F8" s="21">
        <v>0</v>
      </c>
      <c r="G8" s="1">
        <f t="shared" ref="G8" si="0">D8*15/100</f>
        <v>9580.9500000000007</v>
      </c>
      <c r="H8" s="21">
        <v>0</v>
      </c>
      <c r="I8" s="1">
        <v>0</v>
      </c>
      <c r="J8" s="1">
        <v>0</v>
      </c>
      <c r="K8" s="1">
        <v>0</v>
      </c>
      <c r="P8" s="9"/>
      <c r="Q8" s="14"/>
      <c r="R8" s="14"/>
      <c r="S8" s="14"/>
      <c r="T8" s="9"/>
      <c r="U8" s="9"/>
      <c r="V8" s="9"/>
      <c r="W8" s="9"/>
    </row>
    <row r="9" spans="1:23" ht="47.25" customHeight="1" x14ac:dyDescent="0.3">
      <c r="A9" s="32"/>
      <c r="B9" s="32"/>
      <c r="C9" s="6" t="s">
        <v>21</v>
      </c>
      <c r="D9" s="1">
        <v>68643</v>
      </c>
      <c r="E9" s="1">
        <v>0</v>
      </c>
      <c r="F9" s="21">
        <v>0</v>
      </c>
      <c r="G9" s="1">
        <f t="shared" ref="G9:G12" si="1">D9*15/100</f>
        <v>10296.450000000001</v>
      </c>
      <c r="H9" s="21">
        <v>0</v>
      </c>
      <c r="I9" s="1">
        <v>0</v>
      </c>
      <c r="J9" s="1">
        <v>0</v>
      </c>
      <c r="K9" s="1">
        <v>0</v>
      </c>
      <c r="P9" s="9"/>
      <c r="Q9" s="14"/>
      <c r="R9" s="14"/>
      <c r="S9" s="14"/>
      <c r="T9" s="9"/>
      <c r="U9" s="9"/>
      <c r="V9" s="9"/>
      <c r="W9" s="9"/>
    </row>
    <row r="10" spans="1:23" ht="47.25" customHeight="1" x14ac:dyDescent="0.3">
      <c r="A10" s="32"/>
      <c r="B10" s="32"/>
      <c r="C10" s="6" t="s">
        <v>30</v>
      </c>
      <c r="D10" s="1">
        <v>68643</v>
      </c>
      <c r="E10" s="1">
        <v>0</v>
      </c>
      <c r="F10" s="21">
        <v>0</v>
      </c>
      <c r="G10" s="1">
        <f t="shared" si="1"/>
        <v>10296.450000000001</v>
      </c>
      <c r="H10" s="21">
        <v>0</v>
      </c>
      <c r="I10" s="1">
        <v>0</v>
      </c>
      <c r="J10" s="1">
        <v>0</v>
      </c>
      <c r="K10" s="1">
        <v>0</v>
      </c>
      <c r="P10" s="9"/>
      <c r="Q10" s="14"/>
      <c r="R10" s="14"/>
      <c r="S10" s="14"/>
      <c r="T10" s="9"/>
      <c r="U10" s="9"/>
      <c r="V10" s="9"/>
      <c r="W10" s="9"/>
    </row>
    <row r="11" spans="1:23" ht="47.25" customHeight="1" x14ac:dyDescent="0.3">
      <c r="A11" s="32"/>
      <c r="B11" s="32"/>
      <c r="C11" s="6" t="s">
        <v>31</v>
      </c>
      <c r="D11" s="1">
        <v>74147</v>
      </c>
      <c r="E11" s="1">
        <v>0</v>
      </c>
      <c r="F11" s="21">
        <v>0</v>
      </c>
      <c r="G11" s="1">
        <f t="shared" si="1"/>
        <v>11122.05</v>
      </c>
      <c r="H11" s="21">
        <v>0</v>
      </c>
      <c r="I11" s="1">
        <v>0</v>
      </c>
      <c r="J11" s="1">
        <v>0</v>
      </c>
      <c r="K11" s="1">
        <v>0</v>
      </c>
      <c r="P11" s="9"/>
      <c r="Q11" s="14"/>
      <c r="R11" s="14"/>
      <c r="S11" s="14"/>
      <c r="T11" s="9"/>
      <c r="U11" s="9"/>
      <c r="V11" s="9"/>
      <c r="W11" s="9"/>
    </row>
    <row r="12" spans="1:23" ht="47.25" customHeight="1" x14ac:dyDescent="0.3">
      <c r="A12" s="32"/>
      <c r="B12" s="32"/>
      <c r="C12" s="6" t="s">
        <v>32</v>
      </c>
      <c r="D12" s="1">
        <v>74147</v>
      </c>
      <c r="E12" s="1">
        <v>0</v>
      </c>
      <c r="F12" s="21">
        <v>0</v>
      </c>
      <c r="G12" s="1">
        <f t="shared" si="1"/>
        <v>11122.05</v>
      </c>
      <c r="H12" s="21">
        <v>0</v>
      </c>
      <c r="I12" s="1">
        <v>0</v>
      </c>
      <c r="J12" s="1">
        <v>0</v>
      </c>
      <c r="K12" s="1">
        <v>0</v>
      </c>
      <c r="P12" s="9"/>
      <c r="Q12" s="14"/>
      <c r="R12" s="14"/>
      <c r="S12" s="14"/>
      <c r="T12" s="9"/>
      <c r="U12" s="9"/>
      <c r="V12" s="9"/>
      <c r="W12" s="9"/>
    </row>
    <row r="13" spans="1:23" ht="47.25" customHeight="1" x14ac:dyDescent="0.3">
      <c r="A13" s="32"/>
      <c r="B13" s="32"/>
      <c r="C13" s="6" t="s">
        <v>34</v>
      </c>
      <c r="D13" s="1">
        <v>80717</v>
      </c>
      <c r="E13" s="1">
        <v>0</v>
      </c>
      <c r="F13" s="21">
        <v>0</v>
      </c>
      <c r="G13" s="1">
        <f t="shared" ref="G13:G18" si="2">D13*10/100</f>
        <v>8071.7</v>
      </c>
      <c r="H13" s="21">
        <v>0</v>
      </c>
      <c r="I13" s="1">
        <v>0</v>
      </c>
      <c r="J13" s="1">
        <v>0</v>
      </c>
      <c r="K13" s="1">
        <v>0</v>
      </c>
      <c r="P13" s="9"/>
      <c r="Q13" s="14"/>
      <c r="R13" s="14"/>
      <c r="S13" s="14"/>
      <c r="T13" s="9"/>
      <c r="U13" s="9"/>
      <c r="V13" s="9"/>
      <c r="W13" s="9"/>
    </row>
    <row r="14" spans="1:23" ht="47.25" customHeight="1" x14ac:dyDescent="0.3">
      <c r="A14" s="32"/>
      <c r="B14" s="32"/>
      <c r="C14" s="6" t="s">
        <v>37</v>
      </c>
      <c r="D14" s="1">
        <v>80717</v>
      </c>
      <c r="E14" s="1">
        <v>0</v>
      </c>
      <c r="F14" s="21">
        <v>0</v>
      </c>
      <c r="G14" s="1">
        <f t="shared" si="2"/>
        <v>8071.7</v>
      </c>
      <c r="H14" s="21">
        <v>0</v>
      </c>
      <c r="I14" s="1">
        <v>0</v>
      </c>
      <c r="J14" s="1">
        <v>0</v>
      </c>
      <c r="K14" s="1">
        <v>0</v>
      </c>
      <c r="P14" s="9"/>
      <c r="Q14" s="14"/>
      <c r="R14" s="14"/>
      <c r="S14" s="14"/>
      <c r="T14" s="9"/>
      <c r="U14" s="9"/>
      <c r="V14" s="9"/>
      <c r="W14" s="9"/>
    </row>
    <row r="15" spans="1:23" ht="47.25" customHeight="1" x14ac:dyDescent="0.3">
      <c r="A15" s="32"/>
      <c r="B15" s="32"/>
      <c r="C15" s="23" t="s">
        <v>38</v>
      </c>
      <c r="D15" s="21">
        <v>86540</v>
      </c>
      <c r="E15" s="21">
        <v>0</v>
      </c>
      <c r="F15" s="21">
        <v>0</v>
      </c>
      <c r="G15" s="21">
        <f t="shared" si="2"/>
        <v>8654</v>
      </c>
      <c r="H15" s="21">
        <v>0</v>
      </c>
      <c r="I15" s="21">
        <v>0</v>
      </c>
      <c r="J15" s="21">
        <v>0</v>
      </c>
      <c r="K15" s="21">
        <v>0</v>
      </c>
      <c r="P15" s="9"/>
      <c r="Q15" s="14"/>
      <c r="R15" s="14"/>
      <c r="S15" s="14"/>
      <c r="T15" s="9"/>
      <c r="U15" s="9"/>
      <c r="V15" s="9"/>
      <c r="W15" s="9"/>
    </row>
    <row r="16" spans="1:23" ht="47.25" customHeight="1" x14ac:dyDescent="0.3">
      <c r="A16" s="32"/>
      <c r="B16" s="32"/>
      <c r="C16" s="23" t="s">
        <v>42</v>
      </c>
      <c r="D16" s="21">
        <v>86540</v>
      </c>
      <c r="E16" s="21">
        <v>0</v>
      </c>
      <c r="F16" s="21">
        <v>0</v>
      </c>
      <c r="G16" s="21">
        <f t="shared" si="2"/>
        <v>8654</v>
      </c>
      <c r="H16" s="21">
        <v>0</v>
      </c>
      <c r="I16" s="21">
        <v>0</v>
      </c>
      <c r="J16" s="21">
        <v>0</v>
      </c>
      <c r="K16" s="21">
        <v>0</v>
      </c>
      <c r="P16" s="9"/>
      <c r="Q16" s="14"/>
      <c r="R16" s="14"/>
      <c r="S16" s="14"/>
      <c r="T16" s="9"/>
      <c r="U16" s="9"/>
      <c r="V16" s="9"/>
      <c r="W16" s="9"/>
    </row>
    <row r="17" spans="1:23" ht="47.25" customHeight="1" x14ac:dyDescent="0.3">
      <c r="A17" s="32"/>
      <c r="B17" s="32"/>
      <c r="C17" s="23" t="s">
        <v>44</v>
      </c>
      <c r="D17" s="21">
        <v>85064</v>
      </c>
      <c r="E17" s="21">
        <v>0</v>
      </c>
      <c r="F17" s="21">
        <v>0</v>
      </c>
      <c r="G17" s="21">
        <f t="shared" si="2"/>
        <v>8506.4</v>
      </c>
      <c r="H17" s="21">
        <v>0</v>
      </c>
      <c r="I17" s="21">
        <v>0</v>
      </c>
      <c r="J17" s="21">
        <v>0</v>
      </c>
      <c r="K17" s="21">
        <v>0</v>
      </c>
      <c r="P17" s="9"/>
      <c r="Q17" s="14"/>
      <c r="R17" s="14"/>
      <c r="S17" s="14"/>
      <c r="T17" s="9"/>
      <c r="U17" s="9"/>
      <c r="V17" s="9"/>
      <c r="W17" s="9"/>
    </row>
    <row r="18" spans="1:23" ht="47.25" customHeight="1" x14ac:dyDescent="0.3">
      <c r="A18" s="32"/>
      <c r="B18" s="32"/>
      <c r="C18" s="23" t="s">
        <v>45</v>
      </c>
      <c r="D18" s="21">
        <v>94338</v>
      </c>
      <c r="E18" s="21">
        <v>0</v>
      </c>
      <c r="F18" s="21">
        <v>0</v>
      </c>
      <c r="G18" s="21">
        <f t="shared" si="2"/>
        <v>9433.7999999999993</v>
      </c>
      <c r="H18" s="21">
        <v>0</v>
      </c>
      <c r="I18" s="21">
        <v>0</v>
      </c>
      <c r="J18" s="21">
        <v>0</v>
      </c>
      <c r="K18" s="21">
        <v>0</v>
      </c>
      <c r="P18" s="9"/>
      <c r="Q18" s="14"/>
      <c r="R18" s="14"/>
      <c r="S18" s="14"/>
      <c r="T18" s="9"/>
      <c r="U18" s="9"/>
      <c r="V18" s="9"/>
      <c r="W18" s="9"/>
    </row>
    <row r="19" spans="1:23" ht="47.25" customHeight="1" x14ac:dyDescent="0.3">
      <c r="A19" s="32"/>
      <c r="B19" s="32"/>
      <c r="C19" s="23" t="s">
        <v>47</v>
      </c>
      <c r="D19" s="21">
        <v>94338</v>
      </c>
      <c r="E19" s="21">
        <v>0</v>
      </c>
      <c r="F19" s="21">
        <v>0</v>
      </c>
      <c r="G19" s="21">
        <f>D19*15/100</f>
        <v>14150.7</v>
      </c>
      <c r="H19" s="21">
        <v>0</v>
      </c>
      <c r="I19" s="21">
        <v>0</v>
      </c>
      <c r="J19" s="21">
        <v>0</v>
      </c>
      <c r="K19" s="21">
        <v>0</v>
      </c>
      <c r="P19" s="9"/>
      <c r="Q19" s="14"/>
      <c r="R19" s="14"/>
      <c r="S19" s="14"/>
      <c r="T19" s="9"/>
      <c r="U19" s="9"/>
      <c r="V19" s="9"/>
      <c r="W19" s="9"/>
    </row>
    <row r="20" spans="1:23" ht="47.25" customHeight="1" x14ac:dyDescent="0.3">
      <c r="A20" s="33"/>
      <c r="B20" s="33"/>
      <c r="C20" s="23" t="s">
        <v>46</v>
      </c>
      <c r="D20" s="21">
        <v>98757</v>
      </c>
      <c r="E20" s="21">
        <v>0</v>
      </c>
      <c r="F20" s="21">
        <v>0</v>
      </c>
      <c r="G20" s="21">
        <f>D20*15/100</f>
        <v>14813.55</v>
      </c>
      <c r="H20" s="21">
        <v>0</v>
      </c>
      <c r="I20" s="21">
        <v>0</v>
      </c>
      <c r="J20" s="21">
        <v>0</v>
      </c>
      <c r="K20" s="21">
        <v>0</v>
      </c>
      <c r="L20" s="25" t="s">
        <v>41</v>
      </c>
      <c r="M20" s="26">
        <f>SUM(E20/D20)</f>
        <v>0</v>
      </c>
      <c r="P20" s="9"/>
      <c r="Q20" s="14"/>
      <c r="R20" s="14"/>
      <c r="S20" s="14"/>
      <c r="T20" s="9"/>
      <c r="U20" s="9"/>
      <c r="V20" s="9"/>
      <c r="W20" s="9"/>
    </row>
    <row r="21" spans="1:23" s="18" customFormat="1" ht="125.25" customHeight="1" x14ac:dyDescent="0.3">
      <c r="A21" s="27" t="s">
        <v>22</v>
      </c>
      <c r="B21" s="27" t="s">
        <v>2</v>
      </c>
      <c r="C21" s="27" t="s">
        <v>24</v>
      </c>
      <c r="D21" s="16" t="s">
        <v>3</v>
      </c>
      <c r="E21" s="16" t="s">
        <v>4</v>
      </c>
      <c r="F21" s="16" t="s">
        <v>5</v>
      </c>
      <c r="G21" s="16" t="s">
        <v>6</v>
      </c>
      <c r="H21" s="17" t="s">
        <v>7</v>
      </c>
      <c r="I21" s="17" t="s">
        <v>8</v>
      </c>
      <c r="J21" s="16" t="s">
        <v>9</v>
      </c>
      <c r="K21" s="16" t="s">
        <v>28</v>
      </c>
      <c r="Q21" s="19"/>
      <c r="R21" s="19"/>
      <c r="S21" s="19"/>
    </row>
    <row r="22" spans="1:23" s="18" customFormat="1" ht="33.75" customHeight="1" x14ac:dyDescent="0.3">
      <c r="A22" s="32"/>
      <c r="B22" s="32"/>
      <c r="C22" s="32"/>
      <c r="D22" s="36" t="s">
        <v>29</v>
      </c>
      <c r="E22" s="37"/>
      <c r="F22" s="37"/>
      <c r="G22" s="37"/>
      <c r="H22" s="37"/>
      <c r="I22" s="37"/>
      <c r="J22" s="37"/>
      <c r="K22" s="38"/>
      <c r="Q22" s="19"/>
      <c r="R22" s="19"/>
      <c r="S22" s="19"/>
    </row>
    <row r="23" spans="1:23" ht="303" customHeight="1" x14ac:dyDescent="0.3">
      <c r="A23" s="33"/>
      <c r="B23" s="33"/>
      <c r="C23" s="33"/>
      <c r="D23" s="5" t="s">
        <v>1</v>
      </c>
      <c r="E23" s="5" t="s">
        <v>25</v>
      </c>
      <c r="F23" s="20" t="s">
        <v>15</v>
      </c>
      <c r="G23" s="5" t="s">
        <v>0</v>
      </c>
      <c r="H23" s="20" t="s">
        <v>26</v>
      </c>
      <c r="I23" s="5" t="s">
        <v>18</v>
      </c>
      <c r="J23" s="5" t="s">
        <v>14</v>
      </c>
      <c r="K23" s="5" t="s">
        <v>14</v>
      </c>
      <c r="Q23" s="9"/>
      <c r="R23" s="9"/>
      <c r="S23" s="9"/>
    </row>
    <row r="24" spans="1:23" ht="50.1" customHeight="1" x14ac:dyDescent="0.3">
      <c r="A24" s="27">
        <v>2</v>
      </c>
      <c r="B24" s="27" t="s">
        <v>17</v>
      </c>
      <c r="C24" s="6" t="s">
        <v>19</v>
      </c>
      <c r="D24" s="7">
        <v>16940</v>
      </c>
      <c r="E24" s="1">
        <v>8131.2</v>
      </c>
      <c r="F24" s="21">
        <v>16940</v>
      </c>
      <c r="G24" s="1">
        <f t="shared" ref="G24:G77" si="3">SUM(D24*15/100)</f>
        <v>2541</v>
      </c>
      <c r="H24" s="21">
        <f t="shared" ref="H24:H79" si="4">SUM(D24*20/100)</f>
        <v>3388</v>
      </c>
      <c r="I24" s="1">
        <v>0</v>
      </c>
      <c r="J24" s="1">
        <f t="shared" ref="J24:J79" si="5">SUM(D24+E24+F24+G24+H24+I24)</f>
        <v>47940.2</v>
      </c>
      <c r="K24" s="1">
        <v>0</v>
      </c>
    </row>
    <row r="25" spans="1:23" ht="50.1" customHeight="1" x14ac:dyDescent="0.3">
      <c r="A25" s="32"/>
      <c r="B25" s="35"/>
      <c r="C25" s="6" t="s">
        <v>20</v>
      </c>
      <c r="D25" s="7">
        <v>18060</v>
      </c>
      <c r="E25" s="1">
        <v>8668.7999999999993</v>
      </c>
      <c r="F25" s="21">
        <v>12642</v>
      </c>
      <c r="G25" s="1">
        <f t="shared" si="3"/>
        <v>2709</v>
      </c>
      <c r="H25" s="21">
        <f t="shared" si="4"/>
        <v>3612</v>
      </c>
      <c r="I25" s="1">
        <v>0</v>
      </c>
      <c r="J25" s="1">
        <f t="shared" si="5"/>
        <v>45691.8</v>
      </c>
      <c r="K25" s="1">
        <v>0</v>
      </c>
    </row>
    <row r="26" spans="1:23" ht="50.1" customHeight="1" x14ac:dyDescent="0.3">
      <c r="A26" s="32"/>
      <c r="B26" s="35"/>
      <c r="C26" s="6" t="s">
        <v>21</v>
      </c>
      <c r="D26" s="7">
        <v>18060</v>
      </c>
      <c r="E26" s="1">
        <v>9030</v>
      </c>
      <c r="F26" s="21">
        <v>14448</v>
      </c>
      <c r="G26" s="1">
        <f t="shared" ref="G26" si="6">SUM(D26*15/100)</f>
        <v>2709</v>
      </c>
      <c r="H26" s="21">
        <f t="shared" ref="H26:H27" si="7">SUM(D26*20/100)</f>
        <v>3612</v>
      </c>
      <c r="I26" s="1">
        <v>0</v>
      </c>
      <c r="J26" s="1">
        <f t="shared" ref="J26" si="8">SUM(D26+E26+F26+G26+H26+I26)</f>
        <v>47859</v>
      </c>
      <c r="K26" s="1">
        <v>0</v>
      </c>
    </row>
    <row r="27" spans="1:23" ht="50.1" customHeight="1" x14ac:dyDescent="0.3">
      <c r="A27" s="32"/>
      <c r="B27" s="35"/>
      <c r="C27" s="6" t="s">
        <v>30</v>
      </c>
      <c r="D27" s="7">
        <v>18060</v>
      </c>
      <c r="E27" s="1">
        <v>9030</v>
      </c>
      <c r="F27" s="21">
        <v>18060</v>
      </c>
      <c r="G27" s="1">
        <f t="shared" ref="G27:G34" si="9">SUM(D27*15/100)</f>
        <v>2709</v>
      </c>
      <c r="H27" s="21">
        <f t="shared" si="7"/>
        <v>3612</v>
      </c>
      <c r="I27" s="1">
        <v>0</v>
      </c>
      <c r="J27" s="1">
        <f>SUM(D27+E27+F27+G27+H27+I27)</f>
        <v>51471</v>
      </c>
      <c r="K27" s="1">
        <v>0</v>
      </c>
    </row>
    <row r="28" spans="1:23" ht="50.1" customHeight="1" x14ac:dyDescent="0.3">
      <c r="A28" s="32"/>
      <c r="B28" s="35"/>
      <c r="C28" s="6" t="s">
        <v>31</v>
      </c>
      <c r="D28" s="7">
        <v>18060</v>
      </c>
      <c r="E28" s="1">
        <v>9030</v>
      </c>
      <c r="F28" s="21">
        <v>18060</v>
      </c>
      <c r="G28" s="1">
        <f t="shared" si="9"/>
        <v>2709</v>
      </c>
      <c r="H28" s="21">
        <f>SUM(D28*30/100)</f>
        <v>5418</v>
      </c>
      <c r="I28" s="1">
        <v>0</v>
      </c>
      <c r="J28" s="1">
        <f>SUM(D28+E28+F28+G28+H28+I28)</f>
        <v>53277</v>
      </c>
      <c r="K28" s="1">
        <v>0</v>
      </c>
    </row>
    <row r="29" spans="1:23" ht="50.1" customHeight="1" x14ac:dyDescent="0.3">
      <c r="A29" s="32"/>
      <c r="B29" s="35"/>
      <c r="C29" s="6" t="s">
        <v>32</v>
      </c>
      <c r="D29" s="7">
        <v>18060</v>
      </c>
      <c r="E29" s="1">
        <v>9030</v>
      </c>
      <c r="F29" s="21">
        <v>18060</v>
      </c>
      <c r="G29" s="1">
        <f t="shared" si="9"/>
        <v>2709</v>
      </c>
      <c r="H29" s="21">
        <f>SUM(D29*30/100)</f>
        <v>5418</v>
      </c>
      <c r="I29" s="1">
        <v>0</v>
      </c>
      <c r="J29" s="1">
        <f>SUM(D29+E29+F29+G29+H29+I29)</f>
        <v>53277</v>
      </c>
      <c r="K29" s="1">
        <f t="shared" ref="K29:K37" si="10">J29</f>
        <v>53277</v>
      </c>
    </row>
    <row r="30" spans="1:23" ht="50.1" customHeight="1" x14ac:dyDescent="0.3">
      <c r="A30" s="32"/>
      <c r="B30" s="35"/>
      <c r="C30" s="6" t="s">
        <v>34</v>
      </c>
      <c r="D30" s="7">
        <v>36179</v>
      </c>
      <c r="E30" s="1">
        <v>18089.5</v>
      </c>
      <c r="F30" s="21">
        <v>0</v>
      </c>
      <c r="G30" s="1">
        <f t="shared" si="9"/>
        <v>5426.85</v>
      </c>
      <c r="H30" s="21">
        <v>0</v>
      </c>
      <c r="I30" s="1">
        <v>0</v>
      </c>
      <c r="J30" s="1">
        <v>0</v>
      </c>
      <c r="K30" s="1">
        <f t="shared" si="10"/>
        <v>0</v>
      </c>
    </row>
    <row r="31" spans="1:23" ht="50.1" customHeight="1" x14ac:dyDescent="0.3">
      <c r="A31" s="32"/>
      <c r="B31" s="35"/>
      <c r="C31" s="6" t="s">
        <v>37</v>
      </c>
      <c r="D31" s="7">
        <v>36179</v>
      </c>
      <c r="E31" s="1">
        <v>18089.5</v>
      </c>
      <c r="F31" s="21">
        <v>36179</v>
      </c>
      <c r="G31" s="1">
        <f t="shared" si="9"/>
        <v>5426.85</v>
      </c>
      <c r="H31" s="21">
        <f>SUM(D31*20/100)</f>
        <v>7235.8</v>
      </c>
      <c r="I31" s="1">
        <v>0</v>
      </c>
      <c r="J31" s="1">
        <v>0</v>
      </c>
      <c r="K31" s="1">
        <f t="shared" si="10"/>
        <v>0</v>
      </c>
    </row>
    <row r="32" spans="1:23" ht="50.1" customHeight="1" x14ac:dyDescent="0.3">
      <c r="A32" s="32"/>
      <c r="B32" s="35"/>
      <c r="C32" s="23" t="s">
        <v>38</v>
      </c>
      <c r="D32" s="24">
        <v>36179</v>
      </c>
      <c r="E32" s="21">
        <v>18089.5</v>
      </c>
      <c r="F32" s="21">
        <v>36179</v>
      </c>
      <c r="G32" s="21">
        <f t="shared" si="9"/>
        <v>5426.85</v>
      </c>
      <c r="H32" s="21">
        <f>SUM(D32*30/100)</f>
        <v>10853.7</v>
      </c>
      <c r="I32" s="21">
        <v>0</v>
      </c>
      <c r="J32" s="21">
        <v>0</v>
      </c>
      <c r="K32" s="21">
        <f t="shared" si="10"/>
        <v>0</v>
      </c>
    </row>
    <row r="33" spans="1:13" ht="50.1" customHeight="1" x14ac:dyDescent="0.3">
      <c r="A33" s="32"/>
      <c r="B33" s="35"/>
      <c r="C33" s="23" t="s">
        <v>42</v>
      </c>
      <c r="D33" s="24">
        <v>36179</v>
      </c>
      <c r="E33" s="21">
        <v>18089.5</v>
      </c>
      <c r="F33" s="21">
        <v>23516.35</v>
      </c>
      <c r="G33" s="21">
        <f t="shared" si="9"/>
        <v>5426.85</v>
      </c>
      <c r="H33" s="21">
        <f t="shared" ref="H33:H37" si="11">SUM(D33*30/100)</f>
        <v>10853.7</v>
      </c>
      <c r="I33" s="21">
        <v>0</v>
      </c>
      <c r="J33" s="21">
        <v>0</v>
      </c>
      <c r="K33" s="21">
        <f t="shared" si="10"/>
        <v>0</v>
      </c>
    </row>
    <row r="34" spans="1:13" ht="50.1" customHeight="1" x14ac:dyDescent="0.3">
      <c r="A34" s="32"/>
      <c r="B34" s="35"/>
      <c r="C34" s="23" t="s">
        <v>44</v>
      </c>
      <c r="D34" s="24">
        <v>36179</v>
      </c>
      <c r="E34" s="21">
        <v>18089.5</v>
      </c>
      <c r="F34" s="21">
        <v>23516.35</v>
      </c>
      <c r="G34" s="21">
        <f t="shared" si="9"/>
        <v>5426.85</v>
      </c>
      <c r="H34" s="21">
        <f t="shared" si="11"/>
        <v>10853.7</v>
      </c>
      <c r="I34" s="21">
        <v>0</v>
      </c>
      <c r="J34" s="21">
        <v>0</v>
      </c>
      <c r="K34" s="21">
        <f t="shared" ref="K34" si="12">J34</f>
        <v>0</v>
      </c>
    </row>
    <row r="35" spans="1:13" ht="50.1" customHeight="1" x14ac:dyDescent="0.3">
      <c r="A35" s="32"/>
      <c r="B35" s="35"/>
      <c r="C35" s="23" t="s">
        <v>48</v>
      </c>
      <c r="D35" s="24">
        <v>36179</v>
      </c>
      <c r="E35" s="21">
        <v>18089.5</v>
      </c>
      <c r="F35" s="21">
        <v>23516.35</v>
      </c>
      <c r="G35" s="21">
        <f t="shared" ref="G35:G36" si="13">SUM(D35*15/100)</f>
        <v>5426.85</v>
      </c>
      <c r="H35" s="21">
        <f t="shared" si="11"/>
        <v>10853.7</v>
      </c>
      <c r="I35" s="21">
        <v>0</v>
      </c>
      <c r="J35" s="21">
        <v>80395.91</v>
      </c>
      <c r="K35" s="21">
        <v>0</v>
      </c>
    </row>
    <row r="36" spans="1:13" ht="50.1" customHeight="1" x14ac:dyDescent="0.3">
      <c r="A36" s="32"/>
      <c r="B36" s="35"/>
      <c r="C36" s="23" t="s">
        <v>49</v>
      </c>
      <c r="D36" s="24">
        <v>36179</v>
      </c>
      <c r="E36" s="21">
        <v>18089.5</v>
      </c>
      <c r="F36" s="21">
        <v>23516.35</v>
      </c>
      <c r="G36" s="21">
        <f t="shared" si="13"/>
        <v>5426.85</v>
      </c>
      <c r="H36" s="21">
        <f t="shared" si="11"/>
        <v>10853.7</v>
      </c>
      <c r="I36" s="21">
        <v>0</v>
      </c>
      <c r="J36" s="21">
        <v>0</v>
      </c>
      <c r="K36" s="21">
        <v>90455.88</v>
      </c>
    </row>
    <row r="37" spans="1:13" ht="50.1" customHeight="1" x14ac:dyDescent="0.3">
      <c r="A37" s="34"/>
      <c r="B37" s="34"/>
      <c r="C37" s="23" t="s">
        <v>46</v>
      </c>
      <c r="D37" s="24">
        <v>36179</v>
      </c>
      <c r="E37" s="21">
        <v>18089.5</v>
      </c>
      <c r="F37" s="21">
        <v>36179</v>
      </c>
      <c r="G37" s="21">
        <f t="shared" si="3"/>
        <v>5426.85</v>
      </c>
      <c r="H37" s="21">
        <f>SUM(D37*20/100)</f>
        <v>7235.8</v>
      </c>
      <c r="I37" s="21">
        <v>0</v>
      </c>
      <c r="J37" s="21">
        <v>0</v>
      </c>
      <c r="K37" s="21">
        <f t="shared" si="10"/>
        <v>0</v>
      </c>
      <c r="L37" s="25" t="s">
        <v>35</v>
      </c>
      <c r="M37" s="26">
        <f>SUM(E37/D37)</f>
        <v>0.5</v>
      </c>
    </row>
    <row r="38" spans="1:13" ht="50.1" customHeight="1" x14ac:dyDescent="0.3">
      <c r="A38" s="27">
        <v>3</v>
      </c>
      <c r="B38" s="27" t="s">
        <v>16</v>
      </c>
      <c r="C38" s="6" t="s">
        <v>19</v>
      </c>
      <c r="D38" s="1">
        <v>15125</v>
      </c>
      <c r="E38" s="1">
        <v>7562.5</v>
      </c>
      <c r="F38" s="21">
        <v>15125</v>
      </c>
      <c r="G38" s="1">
        <f t="shared" si="3"/>
        <v>2268.75</v>
      </c>
      <c r="H38" s="21">
        <f t="shared" si="4"/>
        <v>3025</v>
      </c>
      <c r="I38" s="1">
        <v>0</v>
      </c>
      <c r="J38" s="1">
        <f t="shared" si="5"/>
        <v>43106.25</v>
      </c>
      <c r="K38" s="1">
        <v>0</v>
      </c>
    </row>
    <row r="39" spans="1:13" ht="50.1" customHeight="1" x14ac:dyDescent="0.3">
      <c r="A39" s="35"/>
      <c r="B39" s="35"/>
      <c r="C39" s="6" t="s">
        <v>20</v>
      </c>
      <c r="D39" s="1">
        <v>16125</v>
      </c>
      <c r="E39" s="1">
        <v>8062.5</v>
      </c>
      <c r="F39" s="21">
        <v>11287.5</v>
      </c>
      <c r="G39" s="1">
        <f t="shared" si="3"/>
        <v>2418.75</v>
      </c>
      <c r="H39" s="21">
        <f t="shared" si="4"/>
        <v>3225</v>
      </c>
      <c r="I39" s="1">
        <v>0</v>
      </c>
      <c r="J39" s="1">
        <f t="shared" si="5"/>
        <v>41118.75</v>
      </c>
      <c r="K39" s="1">
        <v>0</v>
      </c>
    </row>
    <row r="40" spans="1:13" ht="50.1" customHeight="1" x14ac:dyDescent="0.3">
      <c r="A40" s="35"/>
      <c r="B40" s="35"/>
      <c r="C40" s="6" t="s">
        <v>21</v>
      </c>
      <c r="D40" s="1">
        <v>16125</v>
      </c>
      <c r="E40" s="1">
        <v>8062.5</v>
      </c>
      <c r="F40" s="21">
        <v>12900</v>
      </c>
      <c r="G40" s="1">
        <f t="shared" ref="G40" si="14">SUM(D40*15/100)</f>
        <v>2418.75</v>
      </c>
      <c r="H40" s="21">
        <f t="shared" ref="H40:H41" si="15">SUM(D40*20/100)</f>
        <v>3225</v>
      </c>
      <c r="I40" s="1">
        <v>0</v>
      </c>
      <c r="J40" s="1">
        <f t="shared" ref="J40" si="16">SUM(D40+E40+F40+G40+H40+I40)</f>
        <v>42731.25</v>
      </c>
      <c r="K40" s="1">
        <v>0</v>
      </c>
    </row>
    <row r="41" spans="1:13" ht="50.1" customHeight="1" x14ac:dyDescent="0.3">
      <c r="A41" s="35"/>
      <c r="B41" s="35"/>
      <c r="C41" s="6" t="s">
        <v>30</v>
      </c>
      <c r="D41" s="1">
        <v>16125</v>
      </c>
      <c r="E41" s="1">
        <v>8062.5</v>
      </c>
      <c r="F41" s="21">
        <v>16125</v>
      </c>
      <c r="G41" s="1">
        <f t="shared" ref="G41:G43" si="17">SUM(D41*15/100)</f>
        <v>2418.75</v>
      </c>
      <c r="H41" s="21">
        <f t="shared" si="15"/>
        <v>3225</v>
      </c>
      <c r="I41" s="1">
        <v>0</v>
      </c>
      <c r="J41" s="1">
        <f t="shared" ref="J41:J42" si="18">SUM(D41+E41+F41+G41+H41+I41)</f>
        <v>45956.25</v>
      </c>
      <c r="K41" s="1">
        <v>0</v>
      </c>
    </row>
    <row r="42" spans="1:13" ht="50.1" customHeight="1" x14ac:dyDescent="0.3">
      <c r="A42" s="35"/>
      <c r="B42" s="35"/>
      <c r="C42" s="6" t="s">
        <v>31</v>
      </c>
      <c r="D42" s="1">
        <v>16125</v>
      </c>
      <c r="E42" s="1">
        <v>8062.5</v>
      </c>
      <c r="F42" s="21">
        <v>16125</v>
      </c>
      <c r="G42" s="1">
        <f t="shared" si="17"/>
        <v>2418.75</v>
      </c>
      <c r="H42" s="21">
        <f>SUM(D42*30/100)</f>
        <v>4837.5</v>
      </c>
      <c r="I42" s="1">
        <v>0</v>
      </c>
      <c r="J42" s="1">
        <f t="shared" si="18"/>
        <v>47568.75</v>
      </c>
      <c r="K42" s="1">
        <v>0</v>
      </c>
    </row>
    <row r="43" spans="1:13" ht="50.1" customHeight="1" x14ac:dyDescent="0.3">
      <c r="A43" s="35"/>
      <c r="B43" s="35"/>
      <c r="C43" s="6" t="s">
        <v>32</v>
      </c>
      <c r="D43" s="1">
        <v>16125</v>
      </c>
      <c r="E43" s="1">
        <v>8062.5</v>
      </c>
      <c r="F43" s="21">
        <v>16125</v>
      </c>
      <c r="G43" s="1">
        <f t="shared" si="17"/>
        <v>2418.75</v>
      </c>
      <c r="H43" s="21">
        <f>SUM(D43*30/100)</f>
        <v>4837.5</v>
      </c>
      <c r="I43" s="1">
        <v>0</v>
      </c>
      <c r="J43" s="1">
        <f t="shared" ref="J43" si="19">SUM(D43+E43+F43+G43+H43+I43)</f>
        <v>47568.75</v>
      </c>
      <c r="K43" s="1">
        <f>J43</f>
        <v>47568.75</v>
      </c>
    </row>
    <row r="44" spans="1:13" ht="50.1" customHeight="1" x14ac:dyDescent="0.3">
      <c r="A44" s="35"/>
      <c r="B44" s="35"/>
      <c r="C44" s="6" t="s">
        <v>34</v>
      </c>
      <c r="D44" s="1">
        <v>32303</v>
      </c>
      <c r="E44" s="1">
        <v>0</v>
      </c>
      <c r="F44" s="21">
        <v>0</v>
      </c>
      <c r="G44" s="1">
        <v>0</v>
      </c>
      <c r="H44" s="21">
        <v>0</v>
      </c>
      <c r="I44" s="1">
        <v>0</v>
      </c>
      <c r="J44" s="1">
        <v>0</v>
      </c>
      <c r="K44" s="1">
        <v>0</v>
      </c>
    </row>
    <row r="45" spans="1:13" ht="50.1" customHeight="1" x14ac:dyDescent="0.3">
      <c r="A45" s="35"/>
      <c r="B45" s="35"/>
      <c r="C45" s="6" t="s">
        <v>37</v>
      </c>
      <c r="D45" s="1">
        <v>32303</v>
      </c>
      <c r="E45" s="1">
        <v>0</v>
      </c>
      <c r="F45" s="21">
        <v>0</v>
      </c>
      <c r="G45" s="1">
        <v>0</v>
      </c>
      <c r="H45" s="21">
        <v>0</v>
      </c>
      <c r="I45" s="1">
        <v>0</v>
      </c>
      <c r="J45" s="1">
        <v>0</v>
      </c>
      <c r="K45" s="1">
        <v>0</v>
      </c>
    </row>
    <row r="46" spans="1:13" ht="50.1" customHeight="1" x14ac:dyDescent="0.3">
      <c r="A46" s="35"/>
      <c r="B46" s="35"/>
      <c r="C46" s="23" t="s">
        <v>38</v>
      </c>
      <c r="D46" s="21">
        <v>32303</v>
      </c>
      <c r="E46" s="21">
        <v>3876.36</v>
      </c>
      <c r="F46" s="21">
        <v>32303</v>
      </c>
      <c r="G46" s="1">
        <f t="shared" ref="G46:G50" si="20">SUM(D46*15/100)</f>
        <v>4845.45</v>
      </c>
      <c r="H46" s="21">
        <f>SUM(D46*30/100)</f>
        <v>9690.9</v>
      </c>
      <c r="I46" s="21">
        <v>0</v>
      </c>
      <c r="J46" s="21">
        <v>0</v>
      </c>
      <c r="K46" s="21">
        <v>0</v>
      </c>
    </row>
    <row r="47" spans="1:13" ht="50.1" customHeight="1" x14ac:dyDescent="0.3">
      <c r="A47" s="35"/>
      <c r="B47" s="35"/>
      <c r="C47" s="23" t="s">
        <v>42</v>
      </c>
      <c r="D47" s="21">
        <v>32303</v>
      </c>
      <c r="E47" s="21">
        <v>3876.36</v>
      </c>
      <c r="F47" s="21">
        <v>32303</v>
      </c>
      <c r="G47" s="1">
        <f t="shared" si="20"/>
        <v>4845.45</v>
      </c>
      <c r="H47" s="21">
        <f t="shared" ref="H47:H48" si="21">SUM(D47*30/100)</f>
        <v>9690.9</v>
      </c>
      <c r="I47" s="21">
        <v>0</v>
      </c>
      <c r="J47" s="21">
        <v>0</v>
      </c>
      <c r="K47" s="21">
        <v>0</v>
      </c>
    </row>
    <row r="48" spans="1:13" ht="50.1" customHeight="1" x14ac:dyDescent="0.3">
      <c r="A48" s="35"/>
      <c r="B48" s="35"/>
      <c r="C48" s="23" t="s">
        <v>44</v>
      </c>
      <c r="D48" s="21">
        <v>32303</v>
      </c>
      <c r="E48" s="21">
        <v>3876.36</v>
      </c>
      <c r="F48" s="21">
        <v>32303</v>
      </c>
      <c r="G48" s="1">
        <f t="shared" si="20"/>
        <v>4845.45</v>
      </c>
      <c r="H48" s="21">
        <f t="shared" si="21"/>
        <v>9690.9</v>
      </c>
      <c r="I48" s="21">
        <v>0</v>
      </c>
      <c r="J48" s="21">
        <v>0</v>
      </c>
      <c r="K48" s="21">
        <v>0</v>
      </c>
    </row>
    <row r="49" spans="1:13" ht="50.1" customHeight="1" x14ac:dyDescent="0.3">
      <c r="A49" s="35"/>
      <c r="B49" s="35"/>
      <c r="C49" s="23" t="s">
        <v>50</v>
      </c>
      <c r="D49" s="21">
        <v>32303</v>
      </c>
      <c r="E49" s="21">
        <v>3876.36</v>
      </c>
      <c r="F49" s="21">
        <v>32303</v>
      </c>
      <c r="G49" s="21">
        <f t="shared" si="20"/>
        <v>4845.45</v>
      </c>
      <c r="H49" s="21">
        <f>SUM(D49*30/100)</f>
        <v>9690.9</v>
      </c>
      <c r="I49" s="21">
        <v>0</v>
      </c>
      <c r="J49" s="21">
        <v>85189.8</v>
      </c>
      <c r="K49" s="21">
        <v>0</v>
      </c>
    </row>
    <row r="50" spans="1:13" ht="50.1" customHeight="1" x14ac:dyDescent="0.3">
      <c r="A50" s="34"/>
      <c r="B50" s="34"/>
      <c r="C50" s="23" t="s">
        <v>46</v>
      </c>
      <c r="D50" s="21">
        <v>32303</v>
      </c>
      <c r="E50" s="21">
        <v>4845.45</v>
      </c>
      <c r="F50" s="21">
        <v>32303</v>
      </c>
      <c r="G50" s="21">
        <f t="shared" si="20"/>
        <v>4845.45</v>
      </c>
      <c r="H50" s="21">
        <f>SUM(D50*20/100)</f>
        <v>6460.6</v>
      </c>
      <c r="I50" s="21">
        <v>0</v>
      </c>
      <c r="J50" s="21">
        <v>0</v>
      </c>
      <c r="K50" s="21">
        <v>0</v>
      </c>
      <c r="L50" s="25" t="s">
        <v>39</v>
      </c>
      <c r="M50" s="26">
        <f>SUM(E50/D50)</f>
        <v>0.15</v>
      </c>
    </row>
    <row r="51" spans="1:13" ht="50.1" customHeight="1" x14ac:dyDescent="0.3">
      <c r="A51" s="27">
        <v>4</v>
      </c>
      <c r="B51" s="27" t="s">
        <v>16</v>
      </c>
      <c r="C51" s="6" t="s">
        <v>19</v>
      </c>
      <c r="D51" s="1">
        <v>15125</v>
      </c>
      <c r="E51" s="1">
        <v>1361.25</v>
      </c>
      <c r="F51" s="21">
        <v>15125</v>
      </c>
      <c r="G51" s="1">
        <f t="shared" si="3"/>
        <v>2268.75</v>
      </c>
      <c r="H51" s="21">
        <f t="shared" si="4"/>
        <v>3025</v>
      </c>
      <c r="I51" s="1">
        <v>0</v>
      </c>
      <c r="J51" s="1">
        <f t="shared" si="5"/>
        <v>36905</v>
      </c>
      <c r="K51" s="1">
        <v>0</v>
      </c>
    </row>
    <row r="52" spans="1:13" ht="50.1" customHeight="1" x14ac:dyDescent="0.3">
      <c r="A52" s="35"/>
      <c r="B52" s="35"/>
      <c r="C52" s="6" t="s">
        <v>20</v>
      </c>
      <c r="D52" s="1">
        <v>16125</v>
      </c>
      <c r="E52" s="1">
        <v>1451.25</v>
      </c>
      <c r="F52" s="21">
        <v>11287.5</v>
      </c>
      <c r="G52" s="1">
        <f t="shared" si="3"/>
        <v>2418.75</v>
      </c>
      <c r="H52" s="21">
        <f t="shared" si="4"/>
        <v>3225</v>
      </c>
      <c r="I52" s="1">
        <v>0</v>
      </c>
      <c r="J52" s="1">
        <f t="shared" si="5"/>
        <v>34507.5</v>
      </c>
      <c r="K52" s="1">
        <v>0</v>
      </c>
    </row>
    <row r="53" spans="1:13" ht="50.1" customHeight="1" x14ac:dyDescent="0.3">
      <c r="A53" s="35"/>
      <c r="B53" s="35"/>
      <c r="C53" s="6" t="s">
        <v>21</v>
      </c>
      <c r="D53" s="1">
        <v>16125</v>
      </c>
      <c r="E53" s="1">
        <v>1451.25</v>
      </c>
      <c r="F53" s="21">
        <v>12900</v>
      </c>
      <c r="G53" s="1">
        <f t="shared" ref="G53" si="22">SUM(D53*15/100)</f>
        <v>2418.75</v>
      </c>
      <c r="H53" s="21">
        <f t="shared" ref="H53:H54" si="23">SUM(D53*20/100)</f>
        <v>3225</v>
      </c>
      <c r="I53" s="1">
        <v>0</v>
      </c>
      <c r="J53" s="1">
        <f t="shared" ref="J53" si="24">SUM(D53+E53+F53+G53+H53+I53)</f>
        <v>36120</v>
      </c>
      <c r="K53" s="1">
        <v>0</v>
      </c>
    </row>
    <row r="54" spans="1:13" ht="50.1" customHeight="1" x14ac:dyDescent="0.3">
      <c r="A54" s="35"/>
      <c r="B54" s="35"/>
      <c r="C54" s="6" t="s">
        <v>30</v>
      </c>
      <c r="D54" s="1">
        <v>16125</v>
      </c>
      <c r="E54" s="1">
        <v>1935</v>
      </c>
      <c r="F54" s="21">
        <v>16125</v>
      </c>
      <c r="G54" s="1">
        <f t="shared" ref="G54:G57" si="25">SUM(D54*15/100)</f>
        <v>2418.75</v>
      </c>
      <c r="H54" s="21">
        <f t="shared" si="23"/>
        <v>3225</v>
      </c>
      <c r="I54" s="1">
        <v>0</v>
      </c>
      <c r="J54" s="1">
        <f t="shared" ref="J54:J55" si="26">SUM(D54+E54+F54+G54+H54+I54)</f>
        <v>39828.75</v>
      </c>
      <c r="K54" s="1">
        <v>0</v>
      </c>
    </row>
    <row r="55" spans="1:13" ht="50.1" customHeight="1" x14ac:dyDescent="0.3">
      <c r="A55" s="35"/>
      <c r="B55" s="35"/>
      <c r="C55" s="6" t="s">
        <v>31</v>
      </c>
      <c r="D55" s="1">
        <v>16125</v>
      </c>
      <c r="E55" s="1">
        <v>1935</v>
      </c>
      <c r="F55" s="21">
        <v>16125</v>
      </c>
      <c r="G55" s="1">
        <f t="shared" si="25"/>
        <v>2418.75</v>
      </c>
      <c r="H55" s="21">
        <f>SUM(D55*30/100)</f>
        <v>4837.5</v>
      </c>
      <c r="I55" s="1">
        <v>0</v>
      </c>
      <c r="J55" s="1">
        <f t="shared" si="26"/>
        <v>41441.25</v>
      </c>
      <c r="K55" s="1">
        <v>0</v>
      </c>
    </row>
    <row r="56" spans="1:13" ht="50.1" customHeight="1" x14ac:dyDescent="0.3">
      <c r="A56" s="35"/>
      <c r="B56" s="35"/>
      <c r="C56" s="6" t="s">
        <v>32</v>
      </c>
      <c r="D56" s="1">
        <v>16125</v>
      </c>
      <c r="E56" s="1">
        <v>1935</v>
      </c>
      <c r="F56" s="21">
        <v>16125</v>
      </c>
      <c r="G56" s="1">
        <f t="shared" si="25"/>
        <v>2418.75</v>
      </c>
      <c r="H56" s="21">
        <f>SUM(D56*30/100)</f>
        <v>4837.5</v>
      </c>
      <c r="I56" s="1">
        <v>0</v>
      </c>
      <c r="J56" s="1">
        <f t="shared" ref="J56" si="27">SUM(D56+E56+F56+G56+H56+I56)</f>
        <v>41441.25</v>
      </c>
      <c r="K56" s="1">
        <f>J56</f>
        <v>41441.25</v>
      </c>
    </row>
    <row r="57" spans="1:13" ht="50.1" customHeight="1" x14ac:dyDescent="0.3">
      <c r="A57" s="35"/>
      <c r="B57" s="35"/>
      <c r="C57" s="6" t="s">
        <v>34</v>
      </c>
      <c r="D57" s="1">
        <v>32303</v>
      </c>
      <c r="E57" s="1">
        <v>4845.45</v>
      </c>
      <c r="F57" s="21">
        <v>0</v>
      </c>
      <c r="G57" s="1">
        <f t="shared" si="25"/>
        <v>4845.45</v>
      </c>
      <c r="H57" s="21">
        <v>0</v>
      </c>
      <c r="I57" s="1">
        <v>0</v>
      </c>
      <c r="J57" s="1">
        <v>0</v>
      </c>
      <c r="K57" s="1">
        <v>0</v>
      </c>
    </row>
    <row r="58" spans="1:13" ht="50.1" customHeight="1" x14ac:dyDescent="0.3">
      <c r="A58" s="35"/>
      <c r="B58" s="35"/>
      <c r="C58" s="6" t="s">
        <v>37</v>
      </c>
      <c r="D58" s="1">
        <v>32303</v>
      </c>
      <c r="E58" s="1">
        <v>0</v>
      </c>
      <c r="F58" s="21">
        <v>0</v>
      </c>
      <c r="G58" s="1">
        <v>0</v>
      </c>
      <c r="H58" s="21">
        <v>0</v>
      </c>
      <c r="I58" s="1">
        <v>0</v>
      </c>
      <c r="J58" s="1">
        <v>0</v>
      </c>
      <c r="K58" s="1">
        <v>0</v>
      </c>
    </row>
    <row r="59" spans="1:13" ht="50.1" customHeight="1" x14ac:dyDescent="0.3">
      <c r="A59" s="35"/>
      <c r="B59" s="35"/>
      <c r="C59" s="6" t="s">
        <v>38</v>
      </c>
      <c r="D59" s="1">
        <v>32303</v>
      </c>
      <c r="E59" s="1">
        <v>0</v>
      </c>
      <c r="F59" s="21">
        <v>0</v>
      </c>
      <c r="G59" s="1">
        <v>0</v>
      </c>
      <c r="H59" s="21">
        <v>0</v>
      </c>
      <c r="I59" s="1">
        <v>0</v>
      </c>
      <c r="J59" s="1">
        <v>0</v>
      </c>
      <c r="K59" s="1">
        <v>0</v>
      </c>
    </row>
    <row r="60" spans="1:13" ht="50.1" customHeight="1" x14ac:dyDescent="0.3">
      <c r="A60" s="35"/>
      <c r="B60" s="35"/>
      <c r="C60" s="23" t="s">
        <v>42</v>
      </c>
      <c r="D60" s="21">
        <v>32303</v>
      </c>
      <c r="E60" s="21">
        <v>10659.99</v>
      </c>
      <c r="F60" s="21">
        <v>32303</v>
      </c>
      <c r="G60" s="21">
        <v>0</v>
      </c>
      <c r="H60" s="21">
        <v>9690.9</v>
      </c>
      <c r="I60" s="21">
        <v>0</v>
      </c>
      <c r="J60" s="21">
        <v>0</v>
      </c>
      <c r="K60" s="21">
        <v>0</v>
      </c>
    </row>
    <row r="61" spans="1:13" ht="50.1" customHeight="1" x14ac:dyDescent="0.3">
      <c r="A61" s="35"/>
      <c r="B61" s="35"/>
      <c r="C61" s="23" t="s">
        <v>44</v>
      </c>
      <c r="D61" s="21">
        <v>32303</v>
      </c>
      <c r="E61" s="21">
        <v>10659.99</v>
      </c>
      <c r="F61" s="21">
        <v>32303</v>
      </c>
      <c r="G61" s="21">
        <v>0</v>
      </c>
      <c r="H61" s="21">
        <v>9690.9</v>
      </c>
      <c r="I61" s="21">
        <v>0</v>
      </c>
      <c r="J61" s="21">
        <v>0</v>
      </c>
      <c r="K61" s="21">
        <v>0</v>
      </c>
    </row>
    <row r="62" spans="1:13" ht="50.1" customHeight="1" x14ac:dyDescent="0.3">
      <c r="A62" s="35"/>
      <c r="B62" s="35"/>
      <c r="C62" s="23" t="s">
        <v>49</v>
      </c>
      <c r="D62" s="21">
        <v>32303</v>
      </c>
      <c r="E62" s="21">
        <v>11629.08</v>
      </c>
      <c r="F62" s="21">
        <v>32303</v>
      </c>
      <c r="G62" s="21">
        <v>0</v>
      </c>
      <c r="H62" s="21">
        <v>9690.9</v>
      </c>
      <c r="I62" s="21">
        <v>0</v>
      </c>
      <c r="J62" s="21">
        <v>85786.76</v>
      </c>
      <c r="K62" s="21">
        <v>0</v>
      </c>
    </row>
    <row r="63" spans="1:13" ht="50.1" customHeight="1" x14ac:dyDescent="0.3">
      <c r="A63" s="34"/>
      <c r="B63" s="34"/>
      <c r="C63" s="23" t="s">
        <v>46</v>
      </c>
      <c r="D63" s="21">
        <v>32303</v>
      </c>
      <c r="E63" s="21">
        <v>11629.08</v>
      </c>
      <c r="F63" s="21">
        <v>32303</v>
      </c>
      <c r="G63" s="21">
        <f t="shared" ref="G63" si="28">SUM(D63*15/100)</f>
        <v>4845.45</v>
      </c>
      <c r="H63" s="21">
        <f>SUM(D63*20/100)</f>
        <v>6460.6</v>
      </c>
      <c r="I63" s="21">
        <v>0</v>
      </c>
      <c r="J63" s="21">
        <v>0</v>
      </c>
      <c r="K63" s="21">
        <v>0</v>
      </c>
      <c r="L63" s="25" t="s">
        <v>43</v>
      </c>
      <c r="M63" s="26">
        <f>SUM(E63/D63)</f>
        <v>0.36</v>
      </c>
    </row>
    <row r="64" spans="1:13" ht="50.1" customHeight="1" x14ac:dyDescent="0.3">
      <c r="A64" s="27">
        <v>5</v>
      </c>
      <c r="B64" s="27" t="s">
        <v>16</v>
      </c>
      <c r="C64" s="6" t="s">
        <v>19</v>
      </c>
      <c r="D64" s="1">
        <v>15125</v>
      </c>
      <c r="E64" s="1">
        <v>4083.75</v>
      </c>
      <c r="F64" s="21">
        <v>15125</v>
      </c>
      <c r="G64" s="1">
        <f t="shared" si="3"/>
        <v>2268.75</v>
      </c>
      <c r="H64" s="21">
        <f t="shared" si="4"/>
        <v>3025</v>
      </c>
      <c r="I64" s="1">
        <v>0</v>
      </c>
      <c r="J64" s="1">
        <f t="shared" si="5"/>
        <v>39627.5</v>
      </c>
      <c r="K64" s="1">
        <v>0</v>
      </c>
    </row>
    <row r="65" spans="1:13" ht="50.1" customHeight="1" x14ac:dyDescent="0.3">
      <c r="A65" s="35"/>
      <c r="B65" s="35"/>
      <c r="C65" s="6" t="s">
        <v>20</v>
      </c>
      <c r="D65" s="1">
        <v>16125</v>
      </c>
      <c r="E65" s="1">
        <v>4837.5</v>
      </c>
      <c r="F65" s="21">
        <v>11287.5</v>
      </c>
      <c r="G65" s="1">
        <f t="shared" si="3"/>
        <v>2418.75</v>
      </c>
      <c r="H65" s="21">
        <f t="shared" si="4"/>
        <v>3225</v>
      </c>
      <c r="I65" s="1">
        <v>0</v>
      </c>
      <c r="J65" s="1">
        <f t="shared" si="5"/>
        <v>37893.75</v>
      </c>
      <c r="K65" s="1">
        <v>0</v>
      </c>
    </row>
    <row r="66" spans="1:13" ht="50.1" customHeight="1" x14ac:dyDescent="0.3">
      <c r="A66" s="35"/>
      <c r="B66" s="35"/>
      <c r="C66" s="6" t="s">
        <v>21</v>
      </c>
      <c r="D66" s="1">
        <v>16125</v>
      </c>
      <c r="E66" s="1">
        <v>4837.5</v>
      </c>
      <c r="F66" s="21">
        <v>12900</v>
      </c>
      <c r="G66" s="1">
        <f t="shared" ref="G66" si="29">SUM(D66*15/100)</f>
        <v>2418.75</v>
      </c>
      <c r="H66" s="21">
        <f t="shared" ref="H66:H67" si="30">SUM(D66*20/100)</f>
        <v>3225</v>
      </c>
      <c r="I66" s="1">
        <v>0</v>
      </c>
      <c r="J66" s="1">
        <f t="shared" ref="J66" si="31">SUM(D66+E66+F66+G66+H66+I66)</f>
        <v>39506.25</v>
      </c>
      <c r="K66" s="1">
        <v>0</v>
      </c>
    </row>
    <row r="67" spans="1:13" ht="50.1" customHeight="1" x14ac:dyDescent="0.3">
      <c r="A67" s="35"/>
      <c r="B67" s="35"/>
      <c r="C67" s="6" t="s">
        <v>30</v>
      </c>
      <c r="D67" s="1">
        <v>16125</v>
      </c>
      <c r="E67" s="1">
        <v>5321.25</v>
      </c>
      <c r="F67" s="21">
        <v>16125</v>
      </c>
      <c r="G67" s="1">
        <f t="shared" ref="G67:G75" si="32">SUM(D67*15/100)</f>
        <v>2418.75</v>
      </c>
      <c r="H67" s="21">
        <f t="shared" si="30"/>
        <v>3225</v>
      </c>
      <c r="I67" s="1">
        <v>0</v>
      </c>
      <c r="J67" s="1">
        <f t="shared" ref="J67:J68" si="33">SUM(D67+E67+F67+G67+H67+I67)</f>
        <v>43215</v>
      </c>
      <c r="K67" s="1">
        <v>0</v>
      </c>
    </row>
    <row r="68" spans="1:13" ht="50.1" customHeight="1" x14ac:dyDescent="0.3">
      <c r="A68" s="35"/>
      <c r="B68" s="35"/>
      <c r="C68" s="6" t="s">
        <v>31</v>
      </c>
      <c r="D68" s="1">
        <v>16125</v>
      </c>
      <c r="E68" s="1">
        <v>5321.25</v>
      </c>
      <c r="F68" s="21">
        <v>16125</v>
      </c>
      <c r="G68" s="1">
        <f t="shared" si="32"/>
        <v>2418.75</v>
      </c>
      <c r="H68" s="21">
        <f>SUM(D68*30/100)</f>
        <v>4837.5</v>
      </c>
      <c r="I68" s="1">
        <v>0</v>
      </c>
      <c r="J68" s="1">
        <f t="shared" si="33"/>
        <v>44827.5</v>
      </c>
      <c r="K68" s="1">
        <v>0</v>
      </c>
    </row>
    <row r="69" spans="1:13" ht="50.1" customHeight="1" x14ac:dyDescent="0.3">
      <c r="A69" s="35"/>
      <c r="B69" s="35"/>
      <c r="C69" s="6" t="s">
        <v>32</v>
      </c>
      <c r="D69" s="1">
        <v>16125</v>
      </c>
      <c r="E69" s="1">
        <v>5321.25</v>
      </c>
      <c r="F69" s="21">
        <v>16125</v>
      </c>
      <c r="G69" s="1">
        <f t="shared" si="32"/>
        <v>2418.75</v>
      </c>
      <c r="H69" s="21">
        <f>SUM(D69*30/100)</f>
        <v>4837.5</v>
      </c>
      <c r="I69" s="1">
        <v>0</v>
      </c>
      <c r="J69" s="1">
        <f t="shared" ref="J69" si="34">SUM(D69+E69+F69+G69+H69+I69)</f>
        <v>44827.5</v>
      </c>
      <c r="K69" s="1">
        <f>J69</f>
        <v>44827.5</v>
      </c>
    </row>
    <row r="70" spans="1:13" ht="50.1" customHeight="1" x14ac:dyDescent="0.3">
      <c r="A70" s="35"/>
      <c r="B70" s="35"/>
      <c r="C70" s="6" t="s">
        <v>34</v>
      </c>
      <c r="D70" s="1">
        <v>32303</v>
      </c>
      <c r="E70" s="1">
        <v>11629.08</v>
      </c>
      <c r="F70" s="21">
        <v>0</v>
      </c>
      <c r="G70" s="1">
        <f t="shared" si="32"/>
        <v>4845.45</v>
      </c>
      <c r="H70" s="21">
        <v>0</v>
      </c>
      <c r="I70" s="1">
        <v>0</v>
      </c>
      <c r="J70" s="1">
        <v>0</v>
      </c>
      <c r="K70" s="1">
        <v>0</v>
      </c>
    </row>
    <row r="71" spans="1:13" ht="50.1" customHeight="1" x14ac:dyDescent="0.3">
      <c r="A71" s="35"/>
      <c r="B71" s="35"/>
      <c r="C71" s="6" t="s">
        <v>37</v>
      </c>
      <c r="D71" s="1">
        <v>32303</v>
      </c>
      <c r="E71" s="1">
        <v>11629.08</v>
      </c>
      <c r="F71" s="21">
        <v>32303</v>
      </c>
      <c r="G71" s="1">
        <f t="shared" si="32"/>
        <v>4845.45</v>
      </c>
      <c r="H71" s="21">
        <f>SUM(D71*20/100)</f>
        <v>6460.6</v>
      </c>
      <c r="I71" s="1">
        <v>0</v>
      </c>
      <c r="J71" s="1">
        <v>0</v>
      </c>
      <c r="K71" s="1">
        <v>0</v>
      </c>
    </row>
    <row r="72" spans="1:13" ht="50.1" customHeight="1" x14ac:dyDescent="0.3">
      <c r="A72" s="35"/>
      <c r="B72" s="35"/>
      <c r="C72" s="23" t="s">
        <v>38</v>
      </c>
      <c r="D72" s="21">
        <v>32303</v>
      </c>
      <c r="E72" s="21">
        <v>11629.08</v>
      </c>
      <c r="F72" s="21">
        <v>32303</v>
      </c>
      <c r="G72" s="21">
        <f t="shared" si="32"/>
        <v>4845.45</v>
      </c>
      <c r="H72" s="21">
        <v>9690.9</v>
      </c>
      <c r="I72" s="21">
        <v>0</v>
      </c>
      <c r="J72" s="21">
        <v>0</v>
      </c>
      <c r="K72" s="21">
        <v>0</v>
      </c>
    </row>
    <row r="73" spans="1:13" ht="50.1" customHeight="1" x14ac:dyDescent="0.3">
      <c r="A73" s="35"/>
      <c r="B73" s="35"/>
      <c r="C73" s="23" t="s">
        <v>42</v>
      </c>
      <c r="D73" s="21">
        <v>32303</v>
      </c>
      <c r="E73" s="21">
        <v>11629.08</v>
      </c>
      <c r="F73" s="21">
        <v>32303</v>
      </c>
      <c r="G73" s="21">
        <f t="shared" ref="G73:G74" si="35">SUM(D73*15/100)</f>
        <v>4845.45</v>
      </c>
      <c r="H73" s="21">
        <v>9690.9</v>
      </c>
      <c r="I73" s="21">
        <v>0</v>
      </c>
      <c r="J73" s="21">
        <v>0</v>
      </c>
      <c r="K73" s="21">
        <v>0</v>
      </c>
    </row>
    <row r="74" spans="1:13" ht="50.1" customHeight="1" x14ac:dyDescent="0.3">
      <c r="A74" s="35"/>
      <c r="B74" s="35"/>
      <c r="C74" s="23" t="s">
        <v>44</v>
      </c>
      <c r="D74" s="21">
        <v>32303</v>
      </c>
      <c r="E74" s="21">
        <v>11629.08</v>
      </c>
      <c r="F74" s="21">
        <v>32303</v>
      </c>
      <c r="G74" s="21">
        <f t="shared" si="35"/>
        <v>4845.45</v>
      </c>
      <c r="H74" s="21">
        <v>9690.9</v>
      </c>
      <c r="I74" s="21">
        <v>0</v>
      </c>
      <c r="J74" s="21">
        <v>0</v>
      </c>
      <c r="K74" s="21">
        <v>0</v>
      </c>
    </row>
    <row r="75" spans="1:13" ht="50.1" customHeight="1" x14ac:dyDescent="0.3">
      <c r="A75" s="35"/>
      <c r="B75" s="35"/>
      <c r="C75" s="23" t="s">
        <v>50</v>
      </c>
      <c r="D75" s="21">
        <v>32303</v>
      </c>
      <c r="E75" s="21">
        <v>11629.08</v>
      </c>
      <c r="F75" s="21">
        <v>32303</v>
      </c>
      <c r="G75" s="21">
        <f t="shared" si="32"/>
        <v>4845.45</v>
      </c>
      <c r="H75" s="21">
        <v>9690.9</v>
      </c>
      <c r="I75" s="21">
        <v>0</v>
      </c>
      <c r="J75" s="21">
        <v>69417.36</v>
      </c>
      <c r="K75" s="21">
        <v>0</v>
      </c>
    </row>
    <row r="76" spans="1:13" ht="50.1" customHeight="1" x14ac:dyDescent="0.3">
      <c r="A76" s="35"/>
      <c r="B76" s="35"/>
      <c r="C76" s="23" t="s">
        <v>49</v>
      </c>
      <c r="D76" s="21">
        <v>32303</v>
      </c>
      <c r="E76" s="21">
        <v>12598.17</v>
      </c>
      <c r="F76" s="21">
        <v>32303</v>
      </c>
      <c r="G76" s="21">
        <f t="shared" ref="G76" si="36">SUM(D76*15/100)</f>
        <v>4845.45</v>
      </c>
      <c r="H76" s="21">
        <v>9690.9</v>
      </c>
      <c r="I76" s="21">
        <v>0</v>
      </c>
      <c r="J76" s="21">
        <v>0</v>
      </c>
      <c r="K76" s="21">
        <v>83402.259999999995</v>
      </c>
    </row>
    <row r="77" spans="1:13" ht="50.1" customHeight="1" x14ac:dyDescent="0.3">
      <c r="A77" s="34"/>
      <c r="B77" s="34"/>
      <c r="C77" s="23" t="s">
        <v>46</v>
      </c>
      <c r="D77" s="21">
        <v>32303</v>
      </c>
      <c r="E77" s="21">
        <v>12598.17</v>
      </c>
      <c r="F77" s="21">
        <v>32303</v>
      </c>
      <c r="G77" s="21">
        <f t="shared" si="3"/>
        <v>4845.45</v>
      </c>
      <c r="H77" s="21">
        <f>SUM(D77*20/100)</f>
        <v>6460.6</v>
      </c>
      <c r="I77" s="21">
        <v>0</v>
      </c>
      <c r="J77" s="21">
        <v>0</v>
      </c>
      <c r="K77" s="21">
        <v>0</v>
      </c>
      <c r="L77" s="25" t="s">
        <v>36</v>
      </c>
      <c r="M77" s="26">
        <f>SUM(E77/D77)</f>
        <v>0.39</v>
      </c>
    </row>
    <row r="78" spans="1:13" ht="50.1" customHeight="1" x14ac:dyDescent="0.3">
      <c r="A78" s="27">
        <v>6</v>
      </c>
      <c r="B78" s="27" t="s">
        <v>16</v>
      </c>
      <c r="C78" s="6" t="s">
        <v>19</v>
      </c>
      <c r="D78" s="1">
        <v>15125</v>
      </c>
      <c r="E78" s="1">
        <v>3176.25</v>
      </c>
      <c r="F78" s="21">
        <v>15125</v>
      </c>
      <c r="G78" s="1">
        <v>0</v>
      </c>
      <c r="H78" s="21">
        <f t="shared" si="4"/>
        <v>3025</v>
      </c>
      <c r="I78" s="1">
        <v>0</v>
      </c>
      <c r="J78" s="1">
        <f t="shared" si="5"/>
        <v>36451.25</v>
      </c>
      <c r="K78" s="1">
        <v>0</v>
      </c>
    </row>
    <row r="79" spans="1:13" ht="50.1" customHeight="1" x14ac:dyDescent="0.3">
      <c r="A79" s="28"/>
      <c r="B79" s="30"/>
      <c r="C79" s="6" t="s">
        <v>20</v>
      </c>
      <c r="D79" s="1">
        <v>16125</v>
      </c>
      <c r="E79" s="1">
        <v>3386.25</v>
      </c>
      <c r="F79" s="21">
        <v>11287.5</v>
      </c>
      <c r="G79" s="1">
        <v>0</v>
      </c>
      <c r="H79" s="21">
        <f t="shared" si="4"/>
        <v>3225</v>
      </c>
      <c r="I79" s="1">
        <v>0</v>
      </c>
      <c r="J79" s="1">
        <f t="shared" si="5"/>
        <v>34023.75</v>
      </c>
      <c r="K79" s="1">
        <v>0</v>
      </c>
    </row>
    <row r="80" spans="1:13" ht="50.1" customHeight="1" x14ac:dyDescent="0.3">
      <c r="A80" s="28"/>
      <c r="B80" s="30"/>
      <c r="C80" s="6" t="s">
        <v>21</v>
      </c>
      <c r="D80" s="1">
        <v>16125</v>
      </c>
      <c r="E80" s="1">
        <v>3386.25</v>
      </c>
      <c r="F80" s="21">
        <v>11287.5</v>
      </c>
      <c r="G80" s="1">
        <f>SUM(D80*15/100)</f>
        <v>2418.75</v>
      </c>
      <c r="H80" s="21">
        <f t="shared" ref="H80:H81" si="37">SUM(D80*20/100)</f>
        <v>3225</v>
      </c>
      <c r="I80" s="1">
        <v>0</v>
      </c>
      <c r="J80" s="1">
        <f t="shared" ref="J80" si="38">SUM(D80+E80+F80+G80+H80+I80)</f>
        <v>36442.5</v>
      </c>
      <c r="K80" s="1">
        <v>0</v>
      </c>
    </row>
    <row r="81" spans="1:13" ht="50.1" customHeight="1" x14ac:dyDescent="0.3">
      <c r="A81" s="28"/>
      <c r="B81" s="30"/>
      <c r="C81" s="6" t="s">
        <v>30</v>
      </c>
      <c r="D81" s="1">
        <v>16125</v>
      </c>
      <c r="E81" s="1">
        <v>3870</v>
      </c>
      <c r="F81" s="21">
        <v>16125</v>
      </c>
      <c r="G81" s="1">
        <f>SUM(D81*15/100)</f>
        <v>2418.75</v>
      </c>
      <c r="H81" s="21">
        <f t="shared" si="37"/>
        <v>3225</v>
      </c>
      <c r="I81" s="1">
        <v>0</v>
      </c>
      <c r="J81" s="1">
        <f t="shared" ref="J81:J82" si="39">SUM(D81+E81+F81+G81+H81+I81)</f>
        <v>41763.75</v>
      </c>
      <c r="K81" s="1">
        <v>0</v>
      </c>
    </row>
    <row r="82" spans="1:13" ht="50.1" customHeight="1" x14ac:dyDescent="0.3">
      <c r="A82" s="28"/>
      <c r="B82" s="30"/>
      <c r="C82" s="6" t="s">
        <v>31</v>
      </c>
      <c r="D82" s="1">
        <v>16125</v>
      </c>
      <c r="E82" s="1">
        <v>3870</v>
      </c>
      <c r="F82" s="21">
        <v>16125</v>
      </c>
      <c r="G82" s="1">
        <f>SUM(D82*15/100)</f>
        <v>2418.75</v>
      </c>
      <c r="H82" s="21">
        <f>SUM(D82*30/100)</f>
        <v>4837.5</v>
      </c>
      <c r="I82" s="1">
        <v>0</v>
      </c>
      <c r="J82" s="1">
        <f t="shared" si="39"/>
        <v>43376.25</v>
      </c>
      <c r="K82" s="1">
        <v>0</v>
      </c>
    </row>
    <row r="83" spans="1:13" ht="49.95" customHeight="1" x14ac:dyDescent="0.3">
      <c r="A83" s="28"/>
      <c r="B83" s="30"/>
      <c r="C83" s="6" t="s">
        <v>32</v>
      </c>
      <c r="D83" s="1">
        <v>16125</v>
      </c>
      <c r="E83" s="1">
        <v>3870</v>
      </c>
      <c r="F83" s="21">
        <v>16125</v>
      </c>
      <c r="G83" s="1">
        <f>SUM(D83*15/100)</f>
        <v>2418.75</v>
      </c>
      <c r="H83" s="21">
        <f>SUM(D83*30/100)</f>
        <v>4837.5</v>
      </c>
      <c r="I83" s="1">
        <v>0</v>
      </c>
      <c r="J83" s="1">
        <f t="shared" ref="J83" si="40">SUM(D83+E83+F83+G83+H83+I83)</f>
        <v>43376.25</v>
      </c>
      <c r="K83" s="1">
        <f>J83</f>
        <v>43376.25</v>
      </c>
    </row>
    <row r="84" spans="1:13" ht="49.95" customHeight="1" x14ac:dyDescent="0.3">
      <c r="A84" s="28"/>
      <c r="B84" s="30"/>
      <c r="C84" s="6" t="s">
        <v>34</v>
      </c>
      <c r="D84" s="1">
        <v>32303</v>
      </c>
      <c r="E84" s="1">
        <v>0</v>
      </c>
      <c r="F84" s="21">
        <v>0</v>
      </c>
      <c r="G84" s="1">
        <v>0</v>
      </c>
      <c r="H84" s="21">
        <v>0</v>
      </c>
      <c r="I84" s="1">
        <v>0</v>
      </c>
      <c r="J84" s="1">
        <v>0</v>
      </c>
      <c r="K84" s="1">
        <v>0</v>
      </c>
    </row>
    <row r="85" spans="1:13" ht="49.95" customHeight="1" x14ac:dyDescent="0.3">
      <c r="A85" s="28"/>
      <c r="B85" s="30"/>
      <c r="C85" s="6" t="s">
        <v>37</v>
      </c>
      <c r="D85" s="1">
        <v>32303</v>
      </c>
      <c r="E85" s="1">
        <v>0</v>
      </c>
      <c r="F85" s="21">
        <v>0</v>
      </c>
      <c r="G85" s="1">
        <v>0</v>
      </c>
      <c r="H85" s="21">
        <v>0</v>
      </c>
      <c r="I85" s="1">
        <v>0</v>
      </c>
      <c r="J85" s="1">
        <v>0</v>
      </c>
      <c r="K85" s="1">
        <v>0</v>
      </c>
    </row>
    <row r="86" spans="1:13" ht="49.95" customHeight="1" x14ac:dyDescent="0.3">
      <c r="A86" s="28"/>
      <c r="B86" s="30"/>
      <c r="C86" s="23" t="s">
        <v>38</v>
      </c>
      <c r="D86" s="21">
        <v>32303</v>
      </c>
      <c r="E86" s="21">
        <v>0</v>
      </c>
      <c r="F86" s="21">
        <v>32303</v>
      </c>
      <c r="G86" s="21">
        <v>0</v>
      </c>
      <c r="H86" s="21">
        <v>9690.9</v>
      </c>
      <c r="I86" s="21">
        <v>0</v>
      </c>
      <c r="J86" s="21">
        <v>0</v>
      </c>
      <c r="K86" s="21">
        <v>0</v>
      </c>
    </row>
    <row r="87" spans="1:13" ht="49.95" customHeight="1" x14ac:dyDescent="0.3">
      <c r="A87" s="28"/>
      <c r="B87" s="30"/>
      <c r="C87" s="23" t="s">
        <v>42</v>
      </c>
      <c r="D87" s="21">
        <v>32303</v>
      </c>
      <c r="E87" s="21">
        <v>0</v>
      </c>
      <c r="F87" s="21">
        <v>32303</v>
      </c>
      <c r="G87" s="21">
        <v>0</v>
      </c>
      <c r="H87" s="21">
        <v>9690.9</v>
      </c>
      <c r="I87" s="21">
        <v>0</v>
      </c>
      <c r="J87" s="21">
        <v>0</v>
      </c>
      <c r="K87" s="21">
        <v>0</v>
      </c>
    </row>
    <row r="88" spans="1:13" ht="49.95" customHeight="1" x14ac:dyDescent="0.3">
      <c r="A88" s="28"/>
      <c r="B88" s="30"/>
      <c r="C88" s="23" t="s">
        <v>44</v>
      </c>
      <c r="D88" s="21">
        <v>32303</v>
      </c>
      <c r="E88" s="21">
        <v>0</v>
      </c>
      <c r="F88" s="21">
        <v>32303</v>
      </c>
      <c r="G88" s="21">
        <v>0</v>
      </c>
      <c r="H88" s="21">
        <v>9690.9</v>
      </c>
      <c r="I88" s="21">
        <v>0</v>
      </c>
      <c r="J88" s="21">
        <v>0</v>
      </c>
      <c r="K88" s="21">
        <v>0</v>
      </c>
    </row>
    <row r="89" spans="1:13" ht="49.95" customHeight="1" x14ac:dyDescent="0.3">
      <c r="A89" s="28"/>
      <c r="B89" s="30"/>
      <c r="C89" s="23" t="s">
        <v>45</v>
      </c>
      <c r="D89" s="21">
        <v>32303</v>
      </c>
      <c r="E89" s="21">
        <v>0</v>
      </c>
      <c r="F89" s="21">
        <v>32303</v>
      </c>
      <c r="G89" s="21">
        <f>SUM(D89*15/100)</f>
        <v>4845.45</v>
      </c>
      <c r="H89" s="21">
        <v>9690.9</v>
      </c>
      <c r="I89" s="21">
        <v>0</v>
      </c>
      <c r="J89" s="21">
        <v>78841.98</v>
      </c>
      <c r="K89" s="21">
        <v>0</v>
      </c>
    </row>
    <row r="90" spans="1:13" ht="49.95" customHeight="1" x14ac:dyDescent="0.3">
      <c r="A90" s="28"/>
      <c r="B90" s="30"/>
      <c r="C90" s="23" t="s">
        <v>49</v>
      </c>
      <c r="D90" s="21">
        <v>32303</v>
      </c>
      <c r="E90" s="21">
        <v>0</v>
      </c>
      <c r="F90" s="21">
        <v>32303</v>
      </c>
      <c r="G90" s="21">
        <f>SUM(D90*15/100)</f>
        <v>4845.45</v>
      </c>
      <c r="H90" s="21">
        <v>9690.9</v>
      </c>
      <c r="I90" s="21">
        <v>0</v>
      </c>
      <c r="J90" s="21">
        <v>0</v>
      </c>
      <c r="K90" s="21">
        <v>78449.8</v>
      </c>
    </row>
    <row r="91" spans="1:13" ht="50.4" customHeight="1" x14ac:dyDescent="0.3">
      <c r="A91" s="29"/>
      <c r="B91" s="31"/>
      <c r="C91" s="23" t="s">
        <v>46</v>
      </c>
      <c r="D91" s="21">
        <v>32303</v>
      </c>
      <c r="E91" s="21">
        <v>0</v>
      </c>
      <c r="F91" s="21">
        <v>32303</v>
      </c>
      <c r="G91" s="21">
        <f t="shared" ref="G91" si="41">SUM(D91*15/100)</f>
        <v>4845.45</v>
      </c>
      <c r="H91" s="21">
        <f>SUM(D91*20/100)</f>
        <v>6460.6</v>
      </c>
      <c r="I91" s="21">
        <v>0</v>
      </c>
      <c r="J91" s="21">
        <v>0</v>
      </c>
      <c r="K91" s="21">
        <v>0</v>
      </c>
      <c r="L91" s="25" t="s">
        <v>40</v>
      </c>
      <c r="M91" s="26">
        <f>SUM(E91/D91)</f>
        <v>0</v>
      </c>
    </row>
  </sheetData>
  <mergeCells count="21">
    <mergeCell ref="D5:K5"/>
    <mergeCell ref="A2:K2"/>
    <mergeCell ref="D22:K22"/>
    <mergeCell ref="C21:C23"/>
    <mergeCell ref="B21:B23"/>
    <mergeCell ref="A21:A23"/>
    <mergeCell ref="A4:A6"/>
    <mergeCell ref="B4:B6"/>
    <mergeCell ref="C4:C6"/>
    <mergeCell ref="A78:A91"/>
    <mergeCell ref="B78:B91"/>
    <mergeCell ref="A7:A20"/>
    <mergeCell ref="B7:B20"/>
    <mergeCell ref="A24:A37"/>
    <mergeCell ref="B24:B37"/>
    <mergeCell ref="A38:A50"/>
    <mergeCell ref="B38:B50"/>
    <mergeCell ref="A51:A63"/>
    <mergeCell ref="B51:B63"/>
    <mergeCell ref="A64:A77"/>
    <mergeCell ref="B64:B77"/>
  </mergeCells>
  <pageMargins left="1.1811023622047245" right="0" top="0.74803149606299213" bottom="0" header="0" footer="0"/>
  <pageSetup paperSize="9" scale="43" orientation="landscape" horizontalDpi="180" verticalDpi="180" r:id="rId1"/>
  <rowBreaks count="5" manualBreakCount="5">
    <brk id="20" max="10" man="1"/>
    <brk id="37" max="10" man="1"/>
    <brk id="50" max="10" man="1"/>
    <brk id="63" max="10" man="1"/>
    <brk id="7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надбавка</vt:lpstr>
      <vt:lpstr>надбавка!Область_друку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2025-01-28T07:24:21Z</dcterms:modified>
</cp:coreProperties>
</file>