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убрики\"/>
    </mc:Choice>
  </mc:AlternateContent>
  <xr:revisionPtr revIDLastSave="0" documentId="8_{2296113E-A1EE-4CDD-969A-D0DABCB1A9A4}" xr6:coauthVersionLast="47" xr6:coauthVersionMax="47" xr10:uidLastSave="{00000000-0000-0000-0000-000000000000}"/>
  <bookViews>
    <workbookView xWindow="2304" yWindow="2304" windowWidth="17280" windowHeight="8964"/>
  </bookViews>
  <sheets>
    <sheet name="2024" sheetId="23" r:id="rId1"/>
  </sheet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'2024'!$B$8:$B$57</definedName>
    <definedName name="_xlnm.Database">#REF!</definedName>
    <definedName name="В68">#REF!</definedName>
    <definedName name="вс">#REF!</definedName>
    <definedName name="_xlnm.Print_Titles" localSheetId="0">'2024'!$6:$7</definedName>
    <definedName name="_xlnm.Print_Area" localSheetId="0">'2024'!$A$1:$K$49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23" l="1"/>
  <c r="E41" i="23"/>
  <c r="J40" i="23"/>
  <c r="I40" i="23"/>
  <c r="H40" i="23"/>
  <c r="J38" i="23"/>
  <c r="K38" i="23" s="1"/>
  <c r="J39" i="23"/>
  <c r="K39" i="23" s="1"/>
  <c r="E39" i="23"/>
  <c r="I39" i="23"/>
  <c r="E38" i="23"/>
  <c r="I38" i="23"/>
  <c r="I37" i="23"/>
  <c r="J35" i="23"/>
  <c r="K35" i="23" s="1"/>
  <c r="I35" i="23"/>
  <c r="E35" i="23"/>
  <c r="J45" i="23"/>
  <c r="E45" i="23"/>
  <c r="I45" i="23"/>
  <c r="K45" i="23" s="1"/>
  <c r="J46" i="23"/>
  <c r="I46" i="23"/>
  <c r="K46" i="23" s="1"/>
  <c r="J44" i="23"/>
  <c r="K44" i="23" s="1"/>
  <c r="I44" i="23"/>
  <c r="E44" i="23"/>
  <c r="J43" i="23"/>
  <c r="E43" i="23"/>
  <c r="I43" i="23"/>
  <c r="K43" i="23"/>
  <c r="G15" i="23"/>
  <c r="H15" i="23" s="1"/>
  <c r="F15" i="23"/>
  <c r="H47" i="23"/>
  <c r="I20" i="23"/>
  <c r="H33" i="23"/>
  <c r="J33" i="23"/>
  <c r="K33" i="23" s="1"/>
  <c r="I33" i="23"/>
  <c r="E33" i="23"/>
  <c r="J47" i="23"/>
  <c r="K47" i="23" s="1"/>
  <c r="E47" i="23"/>
  <c r="I47" i="23"/>
  <c r="H48" i="23"/>
  <c r="I48" i="23"/>
  <c r="I42" i="23"/>
  <c r="K42" i="23" s="1"/>
  <c r="I41" i="23"/>
  <c r="K41" i="23" s="1"/>
  <c r="J48" i="23"/>
  <c r="K48" i="23" s="1"/>
  <c r="J42" i="23"/>
  <c r="J41" i="23"/>
  <c r="J36" i="23"/>
  <c r="K36" i="23" s="1"/>
  <c r="E48" i="23"/>
  <c r="E42" i="23"/>
  <c r="E40" i="23"/>
  <c r="I36" i="23"/>
  <c r="E36" i="23"/>
  <c r="D23" i="23"/>
  <c r="D15" i="23"/>
  <c r="C15" i="23"/>
  <c r="I15" i="23" s="1"/>
  <c r="C23" i="23"/>
  <c r="I23" i="23" s="1"/>
  <c r="K23" i="23" s="1"/>
  <c r="E17" i="23"/>
  <c r="G23" i="23"/>
  <c r="H23" i="23" s="1"/>
  <c r="F23" i="23"/>
  <c r="E22" i="23"/>
  <c r="E26" i="23"/>
  <c r="J26" i="23"/>
  <c r="K26" i="23"/>
  <c r="J22" i="23"/>
  <c r="K22" i="23" s="1"/>
  <c r="I22" i="23"/>
  <c r="H22" i="23"/>
  <c r="J17" i="23"/>
  <c r="I17" i="23"/>
  <c r="K17" i="23" s="1"/>
  <c r="E8" i="23"/>
  <c r="E9" i="23"/>
  <c r="E10" i="23"/>
  <c r="E11" i="23"/>
  <c r="E12" i="23"/>
  <c r="E13" i="23"/>
  <c r="E14" i="23"/>
  <c r="E16" i="23"/>
  <c r="E18" i="23"/>
  <c r="E19" i="23"/>
  <c r="E28" i="23"/>
  <c r="H25" i="23"/>
  <c r="I26" i="23"/>
  <c r="H26" i="23"/>
  <c r="H27" i="23"/>
  <c r="J27" i="23"/>
  <c r="E27" i="23"/>
  <c r="I27" i="23"/>
  <c r="K27" i="23" s="1"/>
  <c r="J25" i="23"/>
  <c r="I25" i="23"/>
  <c r="E25" i="23"/>
  <c r="H32" i="23"/>
  <c r="H24" i="23"/>
  <c r="H19" i="23"/>
  <c r="J32" i="23"/>
  <c r="K32" i="23" s="1"/>
  <c r="J31" i="23"/>
  <c r="K31" i="23" s="1"/>
  <c r="J29" i="23"/>
  <c r="J28" i="23"/>
  <c r="K28" i="23" s="1"/>
  <c r="J24" i="23"/>
  <c r="J21" i="23"/>
  <c r="J20" i="23"/>
  <c r="K20" i="23" s="1"/>
  <c r="J19" i="23"/>
  <c r="K19" i="23"/>
  <c r="J18" i="23"/>
  <c r="J16" i="23"/>
  <c r="J14" i="23"/>
  <c r="J13" i="23"/>
  <c r="J12" i="23"/>
  <c r="J11" i="23"/>
  <c r="K11" i="23" s="1"/>
  <c r="J10" i="23"/>
  <c r="K10" i="23" s="1"/>
  <c r="J9" i="23"/>
  <c r="K9" i="23" s="1"/>
  <c r="J8" i="23"/>
  <c r="I32" i="23"/>
  <c r="I31" i="23"/>
  <c r="I29" i="23"/>
  <c r="K29" i="23"/>
  <c r="I28" i="23"/>
  <c r="I24" i="23"/>
  <c r="I21" i="23"/>
  <c r="I19" i="23"/>
  <c r="I18" i="23"/>
  <c r="I16" i="23"/>
  <c r="I14" i="23"/>
  <c r="I13" i="23"/>
  <c r="K13" i="23" s="1"/>
  <c r="I12" i="23"/>
  <c r="K12" i="23" s="1"/>
  <c r="I11" i="23"/>
  <c r="I10" i="23"/>
  <c r="I9" i="23"/>
  <c r="I8" i="23"/>
  <c r="K8" i="23" s="1"/>
  <c r="H29" i="23"/>
  <c r="H28" i="23"/>
  <c r="H21" i="23"/>
  <c r="H20" i="23"/>
  <c r="H18" i="23"/>
  <c r="H16" i="23"/>
  <c r="H14" i="23"/>
  <c r="H13" i="23"/>
  <c r="H12" i="23"/>
  <c r="H11" i="23"/>
  <c r="H10" i="23"/>
  <c r="H9" i="23"/>
  <c r="H8" i="23"/>
  <c r="E32" i="23"/>
  <c r="E31" i="23"/>
  <c r="E29" i="23"/>
  <c r="E24" i="23"/>
  <c r="E21" i="23"/>
  <c r="E20" i="23"/>
  <c r="K40" i="23"/>
  <c r="J37" i="23"/>
  <c r="K37" i="23"/>
  <c r="E37" i="23"/>
  <c r="F30" i="23"/>
  <c r="E23" i="23"/>
  <c r="J23" i="23"/>
  <c r="K25" i="23"/>
  <c r="K24" i="23"/>
  <c r="K21" i="23"/>
  <c r="K18" i="23"/>
  <c r="K16" i="23"/>
  <c r="D30" i="23"/>
  <c r="K14" i="23"/>
  <c r="F34" i="23"/>
  <c r="F49" i="23" s="1"/>
  <c r="E15" i="23" l="1"/>
  <c r="G30" i="23"/>
  <c r="D34" i="23"/>
  <c r="J15" i="23"/>
  <c r="K15" i="23" s="1"/>
  <c r="C30" i="23"/>
  <c r="I30" i="23" l="1"/>
  <c r="C34" i="23"/>
  <c r="D49" i="23"/>
  <c r="E34" i="23"/>
  <c r="H30" i="23"/>
  <c r="J30" i="23"/>
  <c r="K30" i="23" s="1"/>
  <c r="G34" i="23"/>
  <c r="E30" i="23"/>
  <c r="H34" i="23" l="1"/>
  <c r="G49" i="23"/>
  <c r="H49" i="23" s="1"/>
  <c r="J49" i="23"/>
  <c r="J34" i="23"/>
  <c r="C49" i="23"/>
  <c r="I49" i="23" s="1"/>
  <c r="I34" i="23"/>
  <c r="K34" i="23" l="1"/>
  <c r="E49" i="23"/>
  <c r="K49" i="23"/>
</calcChain>
</file>

<file path=xl/sharedStrings.xml><?xml version="1.0" encoding="utf-8"?>
<sst xmlns="http://schemas.openxmlformats.org/spreadsheetml/2006/main" count="103" uniqueCount="98">
  <si>
    <t>Найменування видатків</t>
  </si>
  <si>
    <t>900201</t>
  </si>
  <si>
    <t>900202</t>
  </si>
  <si>
    <t>Державне управління</t>
  </si>
  <si>
    <t>Освіта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</si>
  <si>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</si>
  <si>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</si>
  <si>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</si>
  <si>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Засоби масової інформації</t>
  </si>
  <si>
    <t>Фізична культура і спорт</t>
  </si>
  <si>
    <t>Загальний фонд</t>
  </si>
  <si>
    <t>Спеціальний фонд</t>
  </si>
  <si>
    <t>Разом</t>
  </si>
  <si>
    <t>Охорона здоров'я</t>
  </si>
  <si>
    <t xml:space="preserve"> Видатки (загальний та спеціальний фонди) зведеного бюджету </t>
  </si>
  <si>
    <t>Аналіз виконання місцевих бюджетів</t>
  </si>
  <si>
    <t>виконано</t>
  </si>
  <si>
    <t xml:space="preserve">відсоток виконання до плану </t>
  </si>
  <si>
    <t>Реверсна дотація</t>
  </si>
  <si>
    <t>Код програмної класифікації видатків та кредитування місцевих бюджетів</t>
  </si>
  <si>
    <t>0100</t>
  </si>
  <si>
    <t>1000</t>
  </si>
  <si>
    <t>2000</t>
  </si>
  <si>
    <t>3000</t>
  </si>
  <si>
    <t>4000</t>
  </si>
  <si>
    <t>5000</t>
  </si>
  <si>
    <t>6000</t>
  </si>
  <si>
    <t>7000</t>
  </si>
  <si>
    <t>7200</t>
  </si>
  <si>
    <t>7300</t>
  </si>
  <si>
    <t>7400</t>
  </si>
  <si>
    <t>7600</t>
  </si>
  <si>
    <t>8000</t>
  </si>
  <si>
    <t>Економічна діяльність, в т.ч.:</t>
  </si>
  <si>
    <t>7100</t>
  </si>
  <si>
    <t>Сільське, лісове, рибне господарство та мисливство</t>
  </si>
  <si>
    <t>Будівництво та регіональний розвиток</t>
  </si>
  <si>
    <t>Транспорт та транспортна інфраструктура,  дорожнє господарство</t>
  </si>
  <si>
    <t>7500</t>
  </si>
  <si>
    <t>Зв'язок, телекомунікації та інформатика</t>
  </si>
  <si>
    <t>Інші програми та заходи, пов'язані з економічною діяльністю</t>
  </si>
  <si>
    <t>Інша діяльність, в т.ч.:</t>
  </si>
  <si>
    <t>8100</t>
  </si>
  <si>
    <t>8200</t>
  </si>
  <si>
    <t>Громадський порядок та безпека</t>
  </si>
  <si>
    <t>8300</t>
  </si>
  <si>
    <t xml:space="preserve">Охорона навколишнього природного середовища </t>
  </si>
  <si>
    <t>8400</t>
  </si>
  <si>
    <t>8600</t>
  </si>
  <si>
    <t>8700</t>
  </si>
  <si>
    <t>Обслуговування місцевого боргу</t>
  </si>
  <si>
    <t>Резервний фонд</t>
  </si>
  <si>
    <t>9110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</si>
  <si>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</si>
  <si>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</si>
  <si>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Газове господарство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</si>
  <si>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</si>
  <si>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</si>
  <si>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(згідно даних місячного звіту ГУ ДКСУ у Рівненській області)</t>
  </si>
  <si>
    <t>(тис. грн)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</si>
  <si>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</si>
  <si>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</si>
  <si>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</si>
  <si>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</si>
  <si>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900203</t>
  </si>
  <si>
    <t>Усього видатків без урахування міжбюджетних трансфертів</t>
  </si>
  <si>
    <t>Усього видатків з трансфертами, що передаються до державного бюджету</t>
  </si>
  <si>
    <t>Інші субвенції з місцевого бюджету</t>
  </si>
  <si>
    <t>9770</t>
  </si>
  <si>
    <t>Усього видатків</t>
  </si>
  <si>
    <t>Субвенція з місцевого бюджету на створення мережі спеціалізованих служб підтримки осіб, які постраждали від домашнього насильства та/або насильства за ознакою статі за рахунок відповідної субвенції з державного бюджету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</si>
  <si>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безпеки, усунення загрози небезпеки державній незалежності України, її територіальній цілісності</t>
  </si>
  <si>
    <t>9820</t>
  </si>
  <si>
    <t>9210</t>
  </si>
  <si>
    <t>9740</t>
  </si>
  <si>
    <t>Субвенція з місцевого бюджету на здійснення природоохоронних заходів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</si>
  <si>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</si>
  <si>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9380</t>
  </si>
  <si>
    <t xml:space="preserve">Захист населення і територій від надзвичайних ситуацій </t>
  </si>
  <si>
    <t>9518</t>
  </si>
  <si>
    <t>Субвенція з місцевого бюджету на виконання окремих заходів з реалізації соціального проекту «Активні парки – локації здорової України» за рахунок відповідної субвенції з державного бюджету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</si>
  <si>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</si>
  <si>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</si>
  <si>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9521</t>
  </si>
  <si>
    <t>Субвенція з місцевого бюджету на розроблення комплексних планів просторового розвитку територій територіальних громад за рахунок залишку коштів відповідної субвенції з державного бюджету, що утворився на початок бюджетного періоду</t>
  </si>
  <si>
    <t>9150</t>
  </si>
  <si>
    <t>Інші дотації з місцевого бюджету</t>
  </si>
  <si>
    <t>9241</t>
  </si>
  <si>
    <t>Субвенція з місцевого бюджету на виплату грошової компенсації за належні для отримання жилі приміщення для сімей осіб, визначених п. 2 - 5 частини першої статті 10 1 ЗУ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РФ проти України, визначених п. 11 - 14 частини другої статті 7 ЗУ "Про статус ветеранів війни, гарантії їх соціального захисту", та які потребують поліпшення житлових умов за рахунок відповідної субвенції з ДБ</t>
  </si>
  <si>
    <t>9242</t>
  </si>
  <si>
    <t>Субвенція з МБ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РФї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п. 11 – 14 частини другої ст. 7 або учасниками бойових дій відповідно до п. 19 – 21 частини першої ст. 6 ЗУ «Про статус ветеранів війни, гарантії їх соціального захисту», та які потребують поліпшення житлових умов за рахунок відповідної субвенції з ДБ</t>
  </si>
  <si>
    <t>9243</t>
  </si>
  <si>
    <t>Субвенція з МБ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п. 1 ст. 10 ЗУ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п. 7 ч. другої ст. 7 ЗУ «Про статус ветеранів війни, гарантії їх соціального захисту», та які потребують поліпшення житлових умов за рахунок відповідної субвенції з ДБ</t>
  </si>
  <si>
    <t>Рівненської області за січень-березень 2024 року</t>
  </si>
  <si>
    <t>Затверджено розписом на звітний рік з урахуванням змін</t>
  </si>
  <si>
    <t xml:space="preserve">Затверджено розписом на звітний рік з урахуванням змін (кошторисні призначення) 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</si>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</sst>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5" formatCode="_-* #,##0_р_._-;\-* #,##0_р_._-;_-* &quot;-&quot;_р_._-;_-@_-"/>
    <numFmt numFmtId="187" formatCode="_-* #,##0.00_р_._-;\-* #,##0.00_р_._-;_-* &quot;-&quot;??_р_._-;_-@_-"/>
    <numFmt numFmtId="189" formatCode="0.0"/>
    <numFmt numFmtId="198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Times New Roman Cyr"/>
      <charset val="204"/>
    </font>
    <font>
      <b/>
      <sz val="14"/>
      <name val="Times New Roman Cyr"/>
      <charset val="204"/>
    </font>
    <font>
      <sz val="11"/>
      <name val="Times New Roman Cyr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4" fillId="0" borderId="0"/>
    <xf numFmtId="0" fontId="2" fillId="0" borderId="0"/>
    <xf numFmtId="0" fontId="13" fillId="0" borderId="0"/>
    <xf numFmtId="185" fontId="1" fillId="0" borderId="0" applyFont="0" applyFill="0" applyBorder="0" applyAlignment="0" applyProtection="0"/>
    <xf numFmtId="187" fontId="1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2" applyFont="1" applyFill="1" applyProtection="1"/>
    <xf numFmtId="0" fontId="5" fillId="0" borderId="0" xfId="2" applyFont="1" applyProtection="1"/>
    <xf numFmtId="0" fontId="4" fillId="0" borderId="0" xfId="0" applyFont="1" applyFill="1" applyAlignment="1" applyProtection="1"/>
    <xf numFmtId="189" fontId="5" fillId="0" borderId="0" xfId="2" applyNumberFormat="1" applyFont="1" applyProtection="1"/>
    <xf numFmtId="0" fontId="4" fillId="0" borderId="0" xfId="0" applyFont="1" applyFill="1" applyAlignment="1" applyProtection="1">
      <alignment vertical="center"/>
    </xf>
    <xf numFmtId="0" fontId="5" fillId="0" borderId="0" xfId="2" applyFont="1" applyAlignment="1" applyProtection="1">
      <alignment horizontal="center"/>
    </xf>
    <xf numFmtId="0" fontId="2" fillId="0" borderId="0" xfId="2" applyFont="1" applyProtection="1"/>
    <xf numFmtId="0" fontId="5" fillId="0" borderId="0" xfId="2" applyFont="1" applyProtection="1">
      <protection locked="0"/>
    </xf>
    <xf numFmtId="0" fontId="4" fillId="0" borderId="0" xfId="2" applyFont="1" applyAlignment="1" applyProtection="1">
      <alignment horizont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2" applyFont="1" applyBorder="1" applyProtection="1"/>
    <xf numFmtId="189" fontId="4" fillId="0" borderId="0" xfId="2" applyNumberFormat="1" applyFont="1" applyBorder="1" applyAlignment="1" applyProtection="1">
      <alignment horizontal="centerContinuous" vertical="center"/>
    </xf>
    <xf numFmtId="0" fontId="5" fillId="0" borderId="0" xfId="2" applyFont="1" applyBorder="1" applyAlignment="1" applyProtection="1">
      <alignment horizontal="centerContinuous" vertical="center"/>
    </xf>
    <xf numFmtId="0" fontId="5" fillId="0" borderId="0" xfId="2" applyFont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horizontal="center"/>
    </xf>
    <xf numFmtId="0" fontId="5" fillId="0" borderId="0" xfId="2" applyFont="1" applyAlignment="1" applyProtection="1">
      <alignment wrapText="1"/>
    </xf>
    <xf numFmtId="189" fontId="4" fillId="0" borderId="0" xfId="0" applyNumberFormat="1" applyFont="1" applyFill="1" applyAlignment="1" applyProtection="1"/>
    <xf numFmtId="189" fontId="4" fillId="0" borderId="0" xfId="0" applyNumberFormat="1" applyFont="1" applyFill="1" applyBorder="1" applyAlignment="1" applyProtection="1">
      <alignment vertical="center"/>
    </xf>
    <xf numFmtId="0" fontId="5" fillId="0" borderId="0" xfId="2" applyFont="1" applyAlignment="1" applyProtection="1">
      <alignment horizontal="left"/>
    </xf>
    <xf numFmtId="189" fontId="5" fillId="0" borderId="0" xfId="2" applyNumberFormat="1" applyFont="1" applyBorder="1" applyAlignment="1" applyProtection="1">
      <alignment horizontal="centerContinuous" vertical="center"/>
    </xf>
    <xf numFmtId="0" fontId="12" fillId="0" borderId="0" xfId="0" applyFont="1" applyFill="1" applyAlignment="1" applyProtection="1"/>
    <xf numFmtId="198" fontId="11" fillId="2" borderId="1" xfId="2" applyNumberFormat="1" applyFont="1" applyFill="1" applyBorder="1" applyProtection="1"/>
    <xf numFmtId="198" fontId="4" fillId="0" borderId="0" xfId="0" applyNumberFormat="1" applyFont="1" applyFill="1" applyAlignment="1" applyProtection="1"/>
    <xf numFmtId="0" fontId="10" fillId="0" borderId="2" xfId="2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Continuous" vertical="center" wrapText="1"/>
    </xf>
    <xf numFmtId="0" fontId="10" fillId="0" borderId="2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Continuous" vertical="center" wrapText="1"/>
    </xf>
    <xf numFmtId="198" fontId="8" fillId="3" borderId="1" xfId="2" applyNumberFormat="1" applyFont="1" applyFill="1" applyBorder="1" applyAlignment="1" applyProtection="1">
      <alignment horizontal="right" vertical="center" wrapText="1"/>
    </xf>
    <xf numFmtId="198" fontId="5" fillId="0" borderId="0" xfId="2" applyNumberFormat="1" applyFont="1" applyProtection="1"/>
    <xf numFmtId="0" fontId="10" fillId="0" borderId="3" xfId="0" applyFont="1" applyBorder="1" applyAlignment="1" applyProtection="1">
      <alignment horizontal="center" vertical="center" wrapText="1"/>
    </xf>
    <xf numFmtId="2" fontId="5" fillId="0" borderId="0" xfId="2" applyNumberFormat="1" applyFont="1" applyBorder="1" applyProtection="1"/>
    <xf numFmtId="198" fontId="2" fillId="0" borderId="0" xfId="2" applyNumberFormat="1" applyFont="1" applyProtection="1"/>
    <xf numFmtId="49" fontId="17" fillId="4" borderId="0" xfId="2" applyNumberFormat="1" applyFont="1" applyFill="1" applyBorder="1" applyAlignment="1" applyProtection="1">
      <alignment horizontal="center" vertical="center"/>
    </xf>
    <xf numFmtId="0" fontId="18" fillId="4" borderId="0" xfId="2" applyFont="1" applyFill="1" applyBorder="1" applyAlignment="1" applyProtection="1">
      <alignment horizontal="left" vertical="center" wrapText="1"/>
    </xf>
    <xf numFmtId="198" fontId="11" fillId="4" borderId="0" xfId="2" applyNumberFormat="1" applyFont="1" applyFill="1" applyBorder="1" applyProtection="1"/>
    <xf numFmtId="198" fontId="4" fillId="0" borderId="0" xfId="2" applyNumberFormat="1" applyFont="1" applyAlignment="1" applyProtection="1"/>
    <xf numFmtId="198" fontId="5" fillId="0" borderId="0" xfId="2" applyNumberFormat="1" applyFont="1" applyAlignment="1" applyProtection="1">
      <alignment horizontal="center"/>
    </xf>
    <xf numFmtId="198" fontId="4" fillId="0" borderId="0" xfId="2" applyNumberFormat="1" applyFont="1" applyAlignment="1" applyProtection="1">
      <alignment horizontal="center"/>
    </xf>
    <xf numFmtId="198" fontId="4" fillId="0" borderId="0" xfId="0" applyNumberFormat="1" applyFont="1" applyFill="1" applyAlignment="1" applyProtection="1">
      <alignment vertical="center"/>
    </xf>
    <xf numFmtId="198" fontId="4" fillId="0" borderId="0" xfId="0" applyNumberFormat="1" applyFont="1" applyFill="1" applyBorder="1" applyAlignment="1" applyProtection="1">
      <alignment vertical="center"/>
    </xf>
    <xf numFmtId="198" fontId="5" fillId="0" borderId="0" xfId="2" applyNumberFormat="1" applyFont="1" applyBorder="1" applyProtection="1"/>
    <xf numFmtId="198" fontId="7" fillId="0" borderId="0" xfId="2" applyNumberFormat="1" applyFont="1" applyBorder="1" applyProtection="1"/>
    <xf numFmtId="0" fontId="20" fillId="0" borderId="0" xfId="2" applyFont="1" applyFill="1" applyProtection="1"/>
    <xf numFmtId="49" fontId="6" fillId="0" borderId="1" xfId="2" applyNumberFormat="1" applyFont="1" applyBorder="1" applyAlignment="1" applyProtection="1">
      <alignment horizontal="center"/>
    </xf>
    <xf numFmtId="49" fontId="21" fillId="0" borderId="1" xfId="2" applyNumberFormat="1" applyFont="1" applyBorder="1" applyAlignment="1" applyProtection="1">
      <alignment horizontal="center"/>
    </xf>
    <xf numFmtId="49" fontId="22" fillId="0" borderId="1" xfId="2" applyNumberFormat="1" applyFont="1" applyBorder="1" applyAlignment="1" applyProtection="1">
      <alignment horizontal="center" vertical="center" wrapText="1"/>
    </xf>
    <xf numFmtId="49" fontId="21" fillId="0" borderId="1" xfId="2" applyNumberFormat="1" applyFont="1" applyBorder="1" applyAlignment="1" applyProtection="1">
      <alignment horizontal="center" vertical="center" wrapText="1"/>
    </xf>
    <xf numFmtId="49" fontId="21" fillId="3" borderId="1" xfId="2" applyNumberFormat="1" applyFont="1" applyFill="1" applyBorder="1" applyAlignment="1" applyProtection="1">
      <alignment horizontal="center" vertical="center"/>
    </xf>
    <xf numFmtId="49" fontId="21" fillId="2" borderId="1" xfId="2" applyNumberFormat="1" applyFont="1" applyFill="1" applyBorder="1" applyAlignment="1" applyProtection="1">
      <alignment horizontal="center" vertical="center"/>
    </xf>
    <xf numFmtId="49" fontId="19" fillId="0" borderId="1" xfId="2" applyNumberFormat="1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left" wrapText="1"/>
    </xf>
    <xf numFmtId="198" fontId="4" fillId="0" borderId="1" xfId="2" applyNumberFormat="1" applyFont="1" applyBorder="1" applyProtection="1"/>
    <xf numFmtId="0" fontId="8" fillId="0" borderId="1" xfId="2" applyFont="1" applyBorder="1" applyAlignment="1" applyProtection="1">
      <alignment horizontal="left" wrapText="1"/>
    </xf>
    <xf numFmtId="0" fontId="8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left" vertical="center" wrapText="1"/>
    </xf>
    <xf numFmtId="198" fontId="5" fillId="0" borderId="1" xfId="2" applyNumberFormat="1" applyFont="1" applyBorder="1" applyProtection="1"/>
    <xf numFmtId="198" fontId="25" fillId="0" borderId="1" xfId="2" applyNumberFormat="1" applyFont="1" applyBorder="1" applyProtection="1"/>
    <xf numFmtId="0" fontId="8" fillId="3" borderId="1" xfId="2" applyFont="1" applyFill="1" applyBorder="1" applyAlignment="1" applyProtection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198" fontId="5" fillId="4" borderId="1" xfId="2" applyNumberFormat="1" applyFont="1" applyFill="1" applyBorder="1" applyProtection="1"/>
    <xf numFmtId="0" fontId="8" fillId="2" borderId="1" xfId="2" applyFont="1" applyFill="1" applyBorder="1" applyAlignment="1" applyProtection="1">
      <alignment horizontal="left" vertical="center" wrapText="1"/>
    </xf>
    <xf numFmtId="198" fontId="5" fillId="0" borderId="4" xfId="2" applyNumberFormat="1" applyFont="1" applyBorder="1" applyProtection="1"/>
    <xf numFmtId="198" fontId="25" fillId="4" borderId="1" xfId="2" applyNumberFormat="1" applyFont="1" applyFill="1" applyBorder="1" applyProtection="1"/>
    <xf numFmtId="198" fontId="5" fillId="0" borderId="5" xfId="2" applyNumberFormat="1" applyFont="1" applyBorder="1" applyProtection="1"/>
    <xf numFmtId="49" fontId="21" fillId="2" borderId="6" xfId="2" applyNumberFormat="1" applyFont="1" applyFill="1" applyBorder="1" applyAlignment="1" applyProtection="1">
      <alignment horizontal="center"/>
    </xf>
    <xf numFmtId="0" fontId="8" fillId="2" borderId="6" xfId="2" applyFont="1" applyFill="1" applyBorder="1" applyAlignment="1" applyProtection="1">
      <alignment horizontal="left" wrapText="1"/>
    </xf>
    <xf numFmtId="198" fontId="11" fillId="2" borderId="6" xfId="2" applyNumberFormat="1" applyFont="1" applyFill="1" applyBorder="1" applyProtection="1"/>
    <xf numFmtId="49" fontId="19" fillId="4" borderId="7" xfId="2" applyNumberFormat="1" applyFont="1" applyFill="1" applyBorder="1" applyAlignment="1" applyProtection="1">
      <alignment horizontal="center" vertical="center"/>
    </xf>
    <xf numFmtId="0" fontId="23" fillId="4" borderId="7" xfId="2" applyFont="1" applyFill="1" applyBorder="1" applyAlignment="1" applyProtection="1">
      <alignment horizontal="left" vertical="center" wrapText="1"/>
    </xf>
    <xf numFmtId="198" fontId="23" fillId="4" borderId="7" xfId="2" applyNumberFormat="1" applyFont="1" applyFill="1" applyBorder="1" applyProtection="1"/>
    <xf numFmtId="198" fontId="23" fillId="4" borderId="8" xfId="2" applyNumberFormat="1" applyFont="1" applyFill="1" applyBorder="1" applyProtection="1"/>
    <xf numFmtId="198" fontId="23" fillId="4" borderId="9" xfId="2" applyNumberFormat="1" applyFont="1" applyFill="1" applyBorder="1" applyProtection="1"/>
    <xf numFmtId="0" fontId="15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center" wrapText="1"/>
    </xf>
    <xf numFmtId="0" fontId="16" fillId="0" borderId="0" xfId="2" applyFont="1" applyBorder="1" applyAlignment="1" applyProtection="1">
      <alignment horizontal="center" wrapText="1"/>
    </xf>
    <xf numFmtId="0" fontId="3" fillId="0" borderId="0" xfId="2" applyFont="1" applyFill="1" applyAlignment="1" applyProtection="1">
      <alignment horizontal="center" wrapText="1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4" xfId="2" applyFont="1" applyFill="1" applyBorder="1" applyAlignment="1" applyProtection="1">
      <alignment horizontal="center" vertical="center"/>
    </xf>
    <xf numFmtId="0" fontId="10" fillId="0" borderId="5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wrapText="1"/>
    </xf>
    <xf numFmtId="0" fontId="5" fillId="0" borderId="0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1" xfId="2" applyFont="1" applyFill="1" applyBorder="1" applyAlignment="1" applyProtection="1">
      <alignment horizontal="center" vertical="center" wrapText="1"/>
    </xf>
  </cellXfs>
  <cellStyles count="6">
    <cellStyle name="Normal_Доходи" xfId="1"/>
    <cellStyle name="Звичайний" xfId="0" builtinId="0"/>
    <cellStyle name="Обычный_ZV1PIV98" xfId="2"/>
    <cellStyle name="Стиль 1" xfId="3"/>
    <cellStyle name="Тысячи [0]_Розподіл (2)" xfId="4"/>
    <cellStyle name="Тысячи_Розподіл (2)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showZeros="0" tabSelected="1" view="pageBreakPreview" zoomScale="75" zoomScaleNormal="75" zoomScaleSheetLayoutView="75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M49" sqref="M49"/>
    </sheetView>
  </sheetViews>
  <sheetFormatPr defaultColWidth="7.5546875" defaultRowHeight="15.6"/>
  <cols>
    <col min="1" max="1" width="13.5546875" style="17" customWidth="1"/>
    <col min="2" max="2" width="50.5546875" style="6" customWidth="1"/>
    <col min="3" max="3" width="13.44140625" style="6" customWidth="1"/>
    <col min="4" max="4" width="13.44140625" style="2" customWidth="1"/>
    <col min="5" max="5" width="10.33203125" style="2" customWidth="1"/>
    <col min="6" max="6" width="13" style="2" customWidth="1"/>
    <col min="7" max="7" width="12.6640625" style="2" customWidth="1"/>
    <col min="8" max="8" width="10" style="2" customWidth="1"/>
    <col min="9" max="9" width="13.5546875" style="2" customWidth="1"/>
    <col min="10" max="10" width="13.44140625" style="2" customWidth="1"/>
    <col min="11" max="11" width="10" style="2" customWidth="1"/>
    <col min="12" max="12" width="13.6640625" style="2" customWidth="1"/>
    <col min="13" max="16384" width="7.5546875" style="2"/>
  </cols>
  <sheetData>
    <row r="1" spans="1:12" ht="15" customHeight="1">
      <c r="G1" s="74"/>
      <c r="H1" s="74"/>
      <c r="I1" s="74"/>
      <c r="J1" s="74"/>
      <c r="K1" s="74"/>
    </row>
    <row r="2" spans="1:12" ht="15.75" customHeight="1">
      <c r="A2" s="75" t="s">
        <v>15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2" ht="18">
      <c r="A3" s="76" t="s">
        <v>93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2" ht="18" customHeight="1">
      <c r="A4" s="77" t="s">
        <v>14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2" s="1" customFormat="1" ht="18" customHeight="1">
      <c r="A5" s="81" t="s">
        <v>58</v>
      </c>
      <c r="B5" s="81"/>
      <c r="C5" s="81"/>
      <c r="D5" s="81"/>
      <c r="E5" s="81"/>
      <c r="F5" s="81"/>
      <c r="G5" s="81"/>
      <c r="H5" s="81"/>
      <c r="I5" s="81"/>
      <c r="J5" s="81"/>
      <c r="K5" s="44" t="s">
        <v>59</v>
      </c>
    </row>
    <row r="6" spans="1:12" s="1" customFormat="1">
      <c r="A6" s="85" t="s">
        <v>19</v>
      </c>
      <c r="B6" s="85" t="s">
        <v>0</v>
      </c>
      <c r="C6" s="78" t="s">
        <v>10</v>
      </c>
      <c r="D6" s="79"/>
      <c r="E6" s="80"/>
      <c r="F6" s="78" t="s">
        <v>11</v>
      </c>
      <c r="G6" s="79"/>
      <c r="H6" s="80"/>
      <c r="I6" s="78" t="s">
        <v>12</v>
      </c>
      <c r="J6" s="79"/>
      <c r="K6" s="80"/>
    </row>
    <row r="7" spans="1:12" s="1" customFormat="1" ht="109.5" customHeight="1">
      <c r="A7" s="85"/>
      <c r="B7" s="85"/>
      <c r="C7" s="25" t="s">
        <v>94</v>
      </c>
      <c r="D7" s="31" t="s">
        <v>16</v>
      </c>
      <c r="E7" s="26" t="s">
        <v>17</v>
      </c>
      <c r="F7" s="27" t="s">
        <v>95</v>
      </c>
      <c r="G7" s="26" t="s">
        <v>16</v>
      </c>
      <c r="H7" s="26" t="s">
        <v>17</v>
      </c>
      <c r="I7" s="25" t="s">
        <v>94</v>
      </c>
      <c r="J7" s="28" t="s">
        <v>16</v>
      </c>
      <c r="K7" s="28" t="s">
        <v>17</v>
      </c>
    </row>
    <row r="8" spans="1:12" ht="21.75" customHeight="1">
      <c r="A8" s="45" t="s">
        <v>20</v>
      </c>
      <c r="B8" s="52" t="s">
        <v>3</v>
      </c>
      <c r="C8" s="53">
        <v>1434095.36962</v>
      </c>
      <c r="D8" s="53">
        <v>309101.79251</v>
      </c>
      <c r="E8" s="53">
        <f>D8/C8*100</f>
        <v>21.553782200126925</v>
      </c>
      <c r="F8" s="53">
        <v>11630.33359</v>
      </c>
      <c r="G8" s="53">
        <v>4355.2341299999998</v>
      </c>
      <c r="H8" s="53">
        <f>G8/F8*100</f>
        <v>37.447198709284827</v>
      </c>
      <c r="I8" s="53">
        <f t="shared" ref="I8:I14" si="0">C8+F8</f>
        <v>1445725.7032099999</v>
      </c>
      <c r="J8" s="53">
        <f>D8+G8</f>
        <v>313457.02664</v>
      </c>
      <c r="K8" s="53">
        <f>J8/I8*100</f>
        <v>21.681638912832454</v>
      </c>
    </row>
    <row r="9" spans="1:12" ht="18.75" customHeight="1">
      <c r="A9" s="45" t="s">
        <v>21</v>
      </c>
      <c r="B9" s="52" t="s">
        <v>4</v>
      </c>
      <c r="C9" s="53">
        <v>9911863.1668800004</v>
      </c>
      <c r="D9" s="53">
        <v>2164188.2601399999</v>
      </c>
      <c r="E9" s="53">
        <f t="shared" ref="E9:E34" si="1">D9/C9*100</f>
        <v>21.83432341329658</v>
      </c>
      <c r="F9" s="53">
        <v>382174.18768999999</v>
      </c>
      <c r="G9" s="53">
        <v>96044.541450000004</v>
      </c>
      <c r="H9" s="53">
        <f t="shared" ref="H9:H34" si="2">G9/F9*100</f>
        <v>25.131090624023617</v>
      </c>
      <c r="I9" s="53">
        <f t="shared" si="0"/>
        <v>10294037.35457</v>
      </c>
      <c r="J9" s="53">
        <f t="shared" ref="J9:J33" si="3">D9+G9</f>
        <v>2260232.8015899998</v>
      </c>
      <c r="K9" s="53">
        <f t="shared" ref="K9:K34" si="4">J9/I9*100</f>
        <v>21.956718474375634</v>
      </c>
    </row>
    <row r="10" spans="1:12" ht="21.75" customHeight="1">
      <c r="A10" s="45" t="s">
        <v>22</v>
      </c>
      <c r="B10" s="52" t="s">
        <v>13</v>
      </c>
      <c r="C10" s="53">
        <v>527627.17171999998</v>
      </c>
      <c r="D10" s="53">
        <v>147704.43354999999</v>
      </c>
      <c r="E10" s="53">
        <f t="shared" si="1"/>
        <v>27.994091560618763</v>
      </c>
      <c r="F10" s="53">
        <v>68427.317179999998</v>
      </c>
      <c r="G10" s="53">
        <v>2982.2683499999998</v>
      </c>
      <c r="H10" s="53">
        <f t="shared" si="2"/>
        <v>4.3583008554245346</v>
      </c>
      <c r="I10" s="53">
        <f t="shared" si="0"/>
        <v>596054.4889</v>
      </c>
      <c r="J10" s="53">
        <f t="shared" si="3"/>
        <v>150686.70189999999</v>
      </c>
      <c r="K10" s="53">
        <f t="shared" si="4"/>
        <v>25.280692404160497</v>
      </c>
    </row>
    <row r="11" spans="1:12" ht="20.25" customHeight="1">
      <c r="A11" s="45" t="s">
        <v>23</v>
      </c>
      <c r="B11" s="52" t="s">
        <v>5</v>
      </c>
      <c r="C11" s="53">
        <v>948683.49962999998</v>
      </c>
      <c r="D11" s="53">
        <v>168127.74561000001</v>
      </c>
      <c r="E11" s="53">
        <f t="shared" si="1"/>
        <v>17.72221670088836</v>
      </c>
      <c r="F11" s="53">
        <v>108924.79309000001</v>
      </c>
      <c r="G11" s="53">
        <v>40238.29909</v>
      </c>
      <c r="H11" s="53">
        <f t="shared" si="2"/>
        <v>36.941359215392566</v>
      </c>
      <c r="I11" s="53">
        <f t="shared" si="0"/>
        <v>1057608.29272</v>
      </c>
      <c r="J11" s="53">
        <f t="shared" si="3"/>
        <v>208366.04470000003</v>
      </c>
      <c r="K11" s="53">
        <f t="shared" si="4"/>
        <v>19.701627354312414</v>
      </c>
    </row>
    <row r="12" spans="1:12" ht="18.75" customHeight="1">
      <c r="A12" s="45" t="s">
        <v>24</v>
      </c>
      <c r="B12" s="52" t="s">
        <v>7</v>
      </c>
      <c r="C12" s="53">
        <v>572861.08900000004</v>
      </c>
      <c r="D12" s="53">
        <v>123603.40526</v>
      </c>
      <c r="E12" s="53">
        <f t="shared" si="1"/>
        <v>21.576505654410049</v>
      </c>
      <c r="F12" s="53">
        <v>22078.251840000001</v>
      </c>
      <c r="G12" s="53">
        <v>5684.5509099999999</v>
      </c>
      <c r="H12" s="53">
        <f t="shared" si="2"/>
        <v>25.747287200072083</v>
      </c>
      <c r="I12" s="53">
        <f t="shared" si="0"/>
        <v>594939.34084000008</v>
      </c>
      <c r="J12" s="53">
        <f t="shared" si="3"/>
        <v>129287.95617</v>
      </c>
      <c r="K12" s="53">
        <f t="shared" si="4"/>
        <v>21.731283728431407</v>
      </c>
    </row>
    <row r="13" spans="1:12" s="7" customFormat="1" ht="22.5" customHeight="1">
      <c r="A13" s="46" t="s">
        <v>25</v>
      </c>
      <c r="B13" s="54" t="s">
        <v>9</v>
      </c>
      <c r="C13" s="53">
        <v>262509.64828000002</v>
      </c>
      <c r="D13" s="53">
        <v>58350.091249999998</v>
      </c>
      <c r="E13" s="53">
        <f t="shared" si="1"/>
        <v>22.227789200251483</v>
      </c>
      <c r="F13" s="53">
        <v>1902.7903200000001</v>
      </c>
      <c r="G13" s="53">
        <v>529.10677999999996</v>
      </c>
      <c r="H13" s="53">
        <f t="shared" si="2"/>
        <v>27.806888359617044</v>
      </c>
      <c r="I13" s="53">
        <f t="shared" si="0"/>
        <v>264412.43859999999</v>
      </c>
      <c r="J13" s="53">
        <f t="shared" si="3"/>
        <v>58879.19803</v>
      </c>
      <c r="K13" s="53">
        <f t="shared" si="4"/>
        <v>22.267938052291008</v>
      </c>
    </row>
    <row r="14" spans="1:12" s="7" customFormat="1" ht="18" customHeight="1">
      <c r="A14" s="46" t="s">
        <v>26</v>
      </c>
      <c r="B14" s="55" t="s">
        <v>6</v>
      </c>
      <c r="C14" s="53">
        <v>728569.28341000003</v>
      </c>
      <c r="D14" s="53">
        <v>117103.41740000001</v>
      </c>
      <c r="E14" s="53">
        <f t="shared" si="1"/>
        <v>16.073065399066575</v>
      </c>
      <c r="F14" s="53">
        <v>117153.72356</v>
      </c>
      <c r="G14" s="53">
        <v>18030.803449999999</v>
      </c>
      <c r="H14" s="53">
        <f t="shared" si="2"/>
        <v>15.390721610965755</v>
      </c>
      <c r="I14" s="53">
        <f t="shared" si="0"/>
        <v>845723.00696999999</v>
      </c>
      <c r="J14" s="53">
        <f t="shared" si="3"/>
        <v>135134.22085000001</v>
      </c>
      <c r="K14" s="53">
        <f t="shared" si="4"/>
        <v>15.978543770985951</v>
      </c>
      <c r="L14" s="33"/>
    </row>
    <row r="15" spans="1:12" s="7" customFormat="1" ht="17.25" customHeight="1">
      <c r="A15" s="46" t="s">
        <v>27</v>
      </c>
      <c r="B15" s="52" t="s">
        <v>33</v>
      </c>
      <c r="C15" s="53">
        <f>C16+C18+C19+C20+C21+C17+C22</f>
        <v>387272.78099999996</v>
      </c>
      <c r="D15" s="53">
        <f>D16+D18+D19+D20+D21+D17+D22</f>
        <v>45093.062390000006</v>
      </c>
      <c r="E15" s="53">
        <f t="shared" si="1"/>
        <v>11.643746889095212</v>
      </c>
      <c r="F15" s="53">
        <f>F16+F18+F19+F20+F21+F17+F22</f>
        <v>453575.52529000002</v>
      </c>
      <c r="G15" s="53">
        <f>G16+G18+G19+G20+G21+G22</f>
        <v>38699.21329</v>
      </c>
      <c r="H15" s="53">
        <f t="shared" si="2"/>
        <v>8.5320329542157509</v>
      </c>
      <c r="I15" s="53">
        <f>C15+F15</f>
        <v>840848.30628999998</v>
      </c>
      <c r="J15" s="53">
        <f t="shared" si="3"/>
        <v>83792.275680000006</v>
      </c>
      <c r="K15" s="53">
        <f t="shared" si="4"/>
        <v>9.9652071667610524</v>
      </c>
    </row>
    <row r="16" spans="1:12" s="7" customFormat="1" ht="32.25" customHeight="1">
      <c r="A16" s="47" t="s">
        <v>34</v>
      </c>
      <c r="B16" s="56" t="s">
        <v>35</v>
      </c>
      <c r="C16" s="57">
        <v>15777.58</v>
      </c>
      <c r="D16" s="57">
        <v>951.61654999999996</v>
      </c>
      <c r="E16" s="57">
        <f t="shared" si="1"/>
        <v>6.0314481054762519</v>
      </c>
      <c r="F16" s="57">
        <v>977.10859000000005</v>
      </c>
      <c r="G16" s="57">
        <v>77.498999999999995</v>
      </c>
      <c r="H16" s="57">
        <f t="shared" si="2"/>
        <v>7.9314623567069438</v>
      </c>
      <c r="I16" s="57">
        <f t="shared" ref="I16:I33" si="5">C16+F16</f>
        <v>16754.688590000002</v>
      </c>
      <c r="J16" s="57">
        <f t="shared" si="3"/>
        <v>1029.11555</v>
      </c>
      <c r="K16" s="57">
        <f t="shared" si="4"/>
        <v>6.1422541187320263</v>
      </c>
      <c r="L16" s="33"/>
    </row>
    <row r="17" spans="1:11" s="7" customFormat="1" ht="19.5" customHeight="1">
      <c r="A17" s="47" t="s">
        <v>28</v>
      </c>
      <c r="B17" s="56" t="s">
        <v>55</v>
      </c>
      <c r="C17" s="57">
        <v>120</v>
      </c>
      <c r="D17" s="57">
        <v>30</v>
      </c>
      <c r="E17" s="57">
        <f t="shared" si="1"/>
        <v>25</v>
      </c>
      <c r="F17" s="57"/>
      <c r="G17" s="57"/>
      <c r="H17" s="57"/>
      <c r="I17" s="57">
        <f t="shared" si="5"/>
        <v>120</v>
      </c>
      <c r="J17" s="57">
        <f t="shared" si="3"/>
        <v>30</v>
      </c>
      <c r="K17" s="57">
        <f t="shared" si="4"/>
        <v>25</v>
      </c>
    </row>
    <row r="18" spans="1:11" s="7" customFormat="1" ht="21" customHeight="1">
      <c r="A18" s="47" t="s">
        <v>29</v>
      </c>
      <c r="B18" s="56" t="s">
        <v>36</v>
      </c>
      <c r="C18" s="57">
        <v>777.6</v>
      </c>
      <c r="D18" s="57">
        <v>19.3812</v>
      </c>
      <c r="E18" s="57">
        <f t="shared" si="1"/>
        <v>2.492438271604938</v>
      </c>
      <c r="F18" s="57">
        <v>128045.97949</v>
      </c>
      <c r="G18" s="57">
        <v>9376.03953</v>
      </c>
      <c r="H18" s="57">
        <f t="shared" si="2"/>
        <v>7.3224005684085078</v>
      </c>
      <c r="I18" s="57">
        <f t="shared" si="5"/>
        <v>128823.57949</v>
      </c>
      <c r="J18" s="57">
        <f t="shared" si="3"/>
        <v>9395.4207299999998</v>
      </c>
      <c r="K18" s="57">
        <f t="shared" si="4"/>
        <v>7.2932461333519498</v>
      </c>
    </row>
    <row r="19" spans="1:11" s="7" customFormat="1" ht="31.5" customHeight="1">
      <c r="A19" s="47" t="s">
        <v>30</v>
      </c>
      <c r="B19" s="56" t="s">
        <v>37</v>
      </c>
      <c r="C19" s="57">
        <v>213222.68299999999</v>
      </c>
      <c r="D19" s="57">
        <v>40787.01844</v>
      </c>
      <c r="E19" s="57">
        <f t="shared" si="1"/>
        <v>19.128836513139646</v>
      </c>
      <c r="F19" s="57">
        <v>79507.402069999996</v>
      </c>
      <c r="G19" s="57">
        <v>21546.873240000001</v>
      </c>
      <c r="H19" s="57">
        <f>G19/F19*100</f>
        <v>27.100461943190744</v>
      </c>
      <c r="I19" s="57">
        <f t="shared" si="5"/>
        <v>292730.08506999997</v>
      </c>
      <c r="J19" s="57">
        <f t="shared" si="3"/>
        <v>62333.891680000001</v>
      </c>
      <c r="K19" s="57">
        <f t="shared" si="4"/>
        <v>21.293982019338468</v>
      </c>
    </row>
    <row r="20" spans="1:11" s="7" customFormat="1" ht="24" customHeight="1">
      <c r="A20" s="47" t="s">
        <v>38</v>
      </c>
      <c r="B20" s="56" t="s">
        <v>39</v>
      </c>
      <c r="C20" s="57">
        <v>621.82000000000005</v>
      </c>
      <c r="D20" s="57">
        <v>147.21100000000001</v>
      </c>
      <c r="E20" s="57">
        <f t="shared" si="1"/>
        <v>23.674214402881862</v>
      </c>
      <c r="F20" s="57">
        <v>60</v>
      </c>
      <c r="G20" s="57"/>
      <c r="H20" s="57">
        <f t="shared" si="2"/>
        <v>0</v>
      </c>
      <c r="I20" s="57">
        <f>C20+F20</f>
        <v>681.82</v>
      </c>
      <c r="J20" s="57">
        <f t="shared" si="3"/>
        <v>147.21100000000001</v>
      </c>
      <c r="K20" s="57">
        <f t="shared" si="4"/>
        <v>21.590889090962424</v>
      </c>
    </row>
    <row r="21" spans="1:11" s="7" customFormat="1" ht="29.25" customHeight="1">
      <c r="A21" s="47" t="s">
        <v>31</v>
      </c>
      <c r="B21" s="56" t="s">
        <v>40</v>
      </c>
      <c r="C21" s="57">
        <v>156753.098</v>
      </c>
      <c r="D21" s="57">
        <v>3157.8352</v>
      </c>
      <c r="E21" s="57">
        <f t="shared" si="1"/>
        <v>2.0145280956424862</v>
      </c>
      <c r="F21" s="57">
        <v>82130.916419999994</v>
      </c>
      <c r="G21" s="57">
        <v>7698.80152</v>
      </c>
      <c r="H21" s="57">
        <f t="shared" si="2"/>
        <v>9.3738166522214001</v>
      </c>
      <c r="I21" s="57">
        <f t="shared" si="5"/>
        <v>238884.01441999999</v>
      </c>
      <c r="J21" s="57">
        <f t="shared" si="3"/>
        <v>10856.63672</v>
      </c>
      <c r="K21" s="57">
        <f t="shared" si="4"/>
        <v>4.5447313610998386</v>
      </c>
    </row>
    <row r="22" spans="1:11" s="7" customFormat="1" ht="47.25" customHeight="1">
      <c r="A22" s="47" t="s">
        <v>56</v>
      </c>
      <c r="B22" s="56" t="s">
        <v>57</v>
      </c>
      <c r="C22" s="57"/>
      <c r="D22" s="57"/>
      <c r="E22" s="58" t="e">
        <f t="shared" si="1"/>
        <v>#DIV/0!</v>
      </c>
      <c r="F22" s="57">
        <v>162854.11872</v>
      </c>
      <c r="G22" s="57"/>
      <c r="H22" s="57">
        <f t="shared" si="2"/>
        <v>0</v>
      </c>
      <c r="I22" s="57">
        <f t="shared" si="5"/>
        <v>162854.11872</v>
      </c>
      <c r="J22" s="57">
        <f t="shared" si="3"/>
        <v>0</v>
      </c>
      <c r="K22" s="57">
        <f t="shared" si="4"/>
        <v>0</v>
      </c>
    </row>
    <row r="23" spans="1:11" s="7" customFormat="1" ht="21.75" customHeight="1">
      <c r="A23" s="48" t="s">
        <v>32</v>
      </c>
      <c r="B23" s="55" t="s">
        <v>41</v>
      </c>
      <c r="C23" s="53">
        <f>C24+C25+C26+C27+C28+C29</f>
        <v>277096.17927999998</v>
      </c>
      <c r="D23" s="53">
        <f>D24+D25+D26+D27+D28+D29</f>
        <v>19658.462390000001</v>
      </c>
      <c r="E23" s="53">
        <f t="shared" si="1"/>
        <v>7.0944545107334482</v>
      </c>
      <c r="F23" s="53">
        <f>F24+F25+F26+F27+F28+F29</f>
        <v>212312.86261000001</v>
      </c>
      <c r="G23" s="53">
        <f>G24+G25+G26+G27+G28+G29</f>
        <v>52570.075899999996</v>
      </c>
      <c r="H23" s="53">
        <f t="shared" si="2"/>
        <v>24.76066464073191</v>
      </c>
      <c r="I23" s="53">
        <f t="shared" si="5"/>
        <v>489409.04188999999</v>
      </c>
      <c r="J23" s="53">
        <f t="shared" si="3"/>
        <v>72228.538289999997</v>
      </c>
      <c r="K23" s="53">
        <f t="shared" si="4"/>
        <v>14.758317094238349</v>
      </c>
    </row>
    <row r="24" spans="1:11" s="7" customFormat="1" ht="30.75" customHeight="1">
      <c r="A24" s="47" t="s">
        <v>42</v>
      </c>
      <c r="B24" s="56" t="s">
        <v>78</v>
      </c>
      <c r="C24" s="57">
        <v>51950.389000000003</v>
      </c>
      <c r="D24" s="57">
        <v>7683.4749400000001</v>
      </c>
      <c r="E24" s="57">
        <f t="shared" si="1"/>
        <v>14.790023882208081</v>
      </c>
      <c r="F24" s="57">
        <v>6182.1809400000002</v>
      </c>
      <c r="G24" s="57">
        <v>915.85017000000005</v>
      </c>
      <c r="H24" s="57">
        <f t="shared" si="2"/>
        <v>14.814354010156164</v>
      </c>
      <c r="I24" s="57">
        <f t="shared" si="5"/>
        <v>58132.569940000001</v>
      </c>
      <c r="J24" s="57">
        <f t="shared" si="3"/>
        <v>8599.3251099999998</v>
      </c>
      <c r="K24" s="57">
        <f t="shared" si="4"/>
        <v>14.792611300129286</v>
      </c>
    </row>
    <row r="25" spans="1:11" s="7" customFormat="1" ht="19.5" customHeight="1">
      <c r="A25" s="47" t="s">
        <v>43</v>
      </c>
      <c r="B25" s="56" t="s">
        <v>44</v>
      </c>
      <c r="C25" s="57">
        <v>70960.065359999993</v>
      </c>
      <c r="D25" s="57">
        <v>10777.54234</v>
      </c>
      <c r="E25" s="57">
        <f t="shared" si="1"/>
        <v>15.188179837944841</v>
      </c>
      <c r="F25" s="57">
        <v>182753.83167000001</v>
      </c>
      <c r="G25" s="57">
        <v>51654.225729999998</v>
      </c>
      <c r="H25" s="57">
        <f t="shared" si="2"/>
        <v>28.264373588222451</v>
      </c>
      <c r="I25" s="57">
        <f t="shared" ref="I25:J27" si="6">C25+F25</f>
        <v>253713.89702999999</v>
      </c>
      <c r="J25" s="57">
        <f t="shared" si="6"/>
        <v>62431.768069999998</v>
      </c>
      <c r="K25" s="57">
        <f>J25/I25*100</f>
        <v>24.607153490933079</v>
      </c>
    </row>
    <row r="26" spans="1:11" s="7" customFormat="1" ht="32.25" customHeight="1">
      <c r="A26" s="47" t="s">
        <v>45</v>
      </c>
      <c r="B26" s="56" t="s">
        <v>46</v>
      </c>
      <c r="C26" s="57">
        <v>632.20000000000005</v>
      </c>
      <c r="D26" s="57">
        <v>1.254</v>
      </c>
      <c r="E26" s="57">
        <f t="shared" si="1"/>
        <v>0.19835495096488451</v>
      </c>
      <c r="F26" s="57">
        <v>23376.85</v>
      </c>
      <c r="G26" s="57"/>
      <c r="H26" s="57">
        <f t="shared" si="2"/>
        <v>0</v>
      </c>
      <c r="I26" s="57">
        <f t="shared" si="6"/>
        <v>24009.05</v>
      </c>
      <c r="J26" s="57">
        <f t="shared" si="6"/>
        <v>1.254</v>
      </c>
      <c r="K26" s="57">
        <f>J26/I26*100</f>
        <v>5.2230304822556495E-3</v>
      </c>
    </row>
    <row r="27" spans="1:11" s="7" customFormat="1" ht="18.75" customHeight="1">
      <c r="A27" s="47" t="s">
        <v>47</v>
      </c>
      <c r="B27" s="56" t="s">
        <v>8</v>
      </c>
      <c r="C27" s="57">
        <v>1856</v>
      </c>
      <c r="D27" s="57">
        <v>163.63999999999999</v>
      </c>
      <c r="E27" s="57">
        <f t="shared" si="1"/>
        <v>8.8168103448275854</v>
      </c>
      <c r="F27" s="57"/>
      <c r="G27" s="57"/>
      <c r="H27" s="58" t="e">
        <f t="shared" si="2"/>
        <v>#DIV/0!</v>
      </c>
      <c r="I27" s="57">
        <f t="shared" si="6"/>
        <v>1856</v>
      </c>
      <c r="J27" s="57">
        <f t="shared" si="6"/>
        <v>163.63999999999999</v>
      </c>
      <c r="K27" s="57">
        <f>J27/I27*100</f>
        <v>8.8168103448275854</v>
      </c>
    </row>
    <row r="28" spans="1:11" s="7" customFormat="1" ht="0.75" hidden="1" customHeight="1">
      <c r="A28" s="47" t="s">
        <v>48</v>
      </c>
      <c r="B28" s="56" t="s">
        <v>50</v>
      </c>
      <c r="C28" s="57"/>
      <c r="D28" s="57"/>
      <c r="E28" s="57" t="e">
        <f t="shared" si="1"/>
        <v>#DIV/0!</v>
      </c>
      <c r="F28" s="57"/>
      <c r="G28" s="57"/>
      <c r="H28" s="58" t="e">
        <f t="shared" si="2"/>
        <v>#DIV/0!</v>
      </c>
      <c r="I28" s="57">
        <f t="shared" si="5"/>
        <v>0</v>
      </c>
      <c r="J28" s="57">
        <f t="shared" si="3"/>
        <v>0</v>
      </c>
      <c r="K28" s="57" t="e">
        <f t="shared" si="4"/>
        <v>#DIV/0!</v>
      </c>
    </row>
    <row r="29" spans="1:11" s="7" customFormat="1" ht="21.75" customHeight="1">
      <c r="A29" s="47" t="s">
        <v>49</v>
      </c>
      <c r="B29" s="56" t="s">
        <v>51</v>
      </c>
      <c r="C29" s="57">
        <v>151697.52492</v>
      </c>
      <c r="D29" s="57">
        <v>1032.5511100000001</v>
      </c>
      <c r="E29" s="57">
        <f t="shared" si="1"/>
        <v>0.68066444099502066</v>
      </c>
      <c r="F29" s="57"/>
      <c r="G29" s="57"/>
      <c r="H29" s="58" t="e">
        <f t="shared" si="2"/>
        <v>#DIV/0!</v>
      </c>
      <c r="I29" s="57">
        <f t="shared" si="5"/>
        <v>151697.52492</v>
      </c>
      <c r="J29" s="57">
        <f t="shared" si="3"/>
        <v>1032.5511100000001</v>
      </c>
      <c r="K29" s="57">
        <f t="shared" si="4"/>
        <v>0.68066444099502066</v>
      </c>
    </row>
    <row r="30" spans="1:11" s="7" customFormat="1" ht="32.25" customHeight="1">
      <c r="A30" s="49" t="s">
        <v>1</v>
      </c>
      <c r="B30" s="59" t="s">
        <v>65</v>
      </c>
      <c r="C30" s="29">
        <f>C8+C9+C10+C11+C12+C13+C14+C15+C23</f>
        <v>15050578.188819999</v>
      </c>
      <c r="D30" s="29">
        <f>D8+D9+D10+D11+D12+D13+D14+D15+D23</f>
        <v>3152930.6705000005</v>
      </c>
      <c r="E30" s="29">
        <f t="shared" si="1"/>
        <v>20.94890063985773</v>
      </c>
      <c r="F30" s="29">
        <f>F8+F9+F10+F11+F12+F13+F14+F15+F23</f>
        <v>1378179.78517</v>
      </c>
      <c r="G30" s="29">
        <f>G8+G9+G10+G11+G12+G13+G14+G15+G23</f>
        <v>259134.09334999998</v>
      </c>
      <c r="H30" s="29">
        <f t="shared" si="2"/>
        <v>18.802633454534053</v>
      </c>
      <c r="I30" s="29">
        <f t="shared" si="5"/>
        <v>16428757.973989999</v>
      </c>
      <c r="J30" s="29">
        <f t="shared" si="3"/>
        <v>3412064.7638500007</v>
      </c>
      <c r="K30" s="29">
        <f t="shared" si="4"/>
        <v>20.768854037852282</v>
      </c>
    </row>
    <row r="31" spans="1:11" s="7" customFormat="1" ht="21" hidden="1" customHeight="1">
      <c r="A31" s="47" t="s">
        <v>52</v>
      </c>
      <c r="B31" s="56" t="s">
        <v>18</v>
      </c>
      <c r="C31" s="57"/>
      <c r="D31" s="57"/>
      <c r="E31" s="57" t="e">
        <f t="shared" si="1"/>
        <v>#DIV/0!</v>
      </c>
      <c r="F31" s="57"/>
      <c r="G31" s="57"/>
      <c r="H31" s="57"/>
      <c r="I31" s="57">
        <f t="shared" si="5"/>
        <v>0</v>
      </c>
      <c r="J31" s="57">
        <f t="shared" si="3"/>
        <v>0</v>
      </c>
      <c r="K31" s="57" t="e">
        <f t="shared" si="4"/>
        <v>#DIV/0!</v>
      </c>
    </row>
    <row r="32" spans="1:11" s="7" customFormat="1" ht="47.25" customHeight="1">
      <c r="A32" s="47" t="s">
        <v>53</v>
      </c>
      <c r="B32" s="60" t="s">
        <v>54</v>
      </c>
      <c r="C32" s="57">
        <v>68478.971000000005</v>
      </c>
      <c r="D32" s="57">
        <v>39234.622000000003</v>
      </c>
      <c r="E32" s="57">
        <f t="shared" si="1"/>
        <v>57.294409403435687</v>
      </c>
      <c r="F32" s="57">
        <v>52311.41</v>
      </c>
      <c r="G32" s="57">
        <v>32410.92</v>
      </c>
      <c r="H32" s="61">
        <f t="shared" si="2"/>
        <v>61.957649392360089</v>
      </c>
      <c r="I32" s="57">
        <f t="shared" si="5"/>
        <v>120790.38100000001</v>
      </c>
      <c r="J32" s="57">
        <f t="shared" si="3"/>
        <v>71645.542000000001</v>
      </c>
      <c r="K32" s="57">
        <f t="shared" si="4"/>
        <v>59.313946530229089</v>
      </c>
    </row>
    <row r="33" spans="1:11" s="7" customFormat="1" ht="137.25" hidden="1" customHeight="1">
      <c r="A33" s="47" t="s">
        <v>72</v>
      </c>
      <c r="B33" s="60" t="s">
        <v>71</v>
      </c>
      <c r="C33" s="57"/>
      <c r="D33" s="57"/>
      <c r="E33" s="58" t="e">
        <f t="shared" si="1"/>
        <v>#DIV/0!</v>
      </c>
      <c r="F33" s="57"/>
      <c r="G33" s="57"/>
      <c r="H33" s="61" t="e">
        <f t="shared" si="2"/>
        <v>#DIV/0!</v>
      </c>
      <c r="I33" s="57">
        <f t="shared" si="5"/>
        <v>0</v>
      </c>
      <c r="J33" s="57">
        <f t="shared" si="3"/>
        <v>0</v>
      </c>
      <c r="K33" s="57" t="e">
        <f t="shared" si="4"/>
        <v>#DIV/0!</v>
      </c>
    </row>
    <row r="34" spans="1:11" s="7" customFormat="1" ht="31.5" customHeight="1">
      <c r="A34" s="50" t="s">
        <v>2</v>
      </c>
      <c r="B34" s="62" t="s">
        <v>66</v>
      </c>
      <c r="C34" s="23">
        <f>C30+C31+C32+C33</f>
        <v>15119057.15982</v>
      </c>
      <c r="D34" s="23">
        <f>D30+D31+D32+D33</f>
        <v>3192165.2925000004</v>
      </c>
      <c r="E34" s="23">
        <f t="shared" si="1"/>
        <v>21.113520894566186</v>
      </c>
      <c r="F34" s="23">
        <f>F30+F32+F33</f>
        <v>1430491.19517</v>
      </c>
      <c r="G34" s="23">
        <f>G30+G32+G33</f>
        <v>291545.01334999996</v>
      </c>
      <c r="H34" s="23">
        <f t="shared" si="2"/>
        <v>20.380762519503147</v>
      </c>
      <c r="I34" s="23">
        <f>C34+F34</f>
        <v>16549548.35499</v>
      </c>
      <c r="J34" s="23">
        <f>D34+G34</f>
        <v>3483710.3058500006</v>
      </c>
      <c r="K34" s="23">
        <f t="shared" si="4"/>
        <v>21.0501835525898</v>
      </c>
    </row>
    <row r="35" spans="1:11" s="7" customFormat="1" ht="18.75" customHeight="1">
      <c r="A35" s="47" t="s">
        <v>85</v>
      </c>
      <c r="B35" s="60" t="s">
        <v>86</v>
      </c>
      <c r="C35" s="57">
        <v>742.72299999999996</v>
      </c>
      <c r="D35" s="57">
        <v>742.71990000000005</v>
      </c>
      <c r="E35" s="57">
        <f t="shared" ref="E35:E49" si="7">D35/C35*100</f>
        <v>99.999582616937957</v>
      </c>
      <c r="F35" s="57"/>
      <c r="G35" s="63"/>
      <c r="H35" s="64"/>
      <c r="I35" s="63">
        <f t="shared" ref="I35:I48" si="8">C35+F35</f>
        <v>742.72299999999996</v>
      </c>
      <c r="J35" s="57">
        <f t="shared" ref="J35:J48" si="9">D35+G35</f>
        <v>742.71990000000005</v>
      </c>
      <c r="K35" s="65">
        <f t="shared" ref="K35:K49" si="10">J35/I35*100</f>
        <v>99.999582616937957</v>
      </c>
    </row>
    <row r="36" spans="1:11" s="7" customFormat="1" ht="23.25" hidden="1" customHeight="1">
      <c r="A36" s="47" t="s">
        <v>73</v>
      </c>
      <c r="B36" s="60" t="s">
        <v>70</v>
      </c>
      <c r="C36" s="57"/>
      <c r="D36" s="57"/>
      <c r="E36" s="57" t="e">
        <f t="shared" si="7"/>
        <v>#DIV/0!</v>
      </c>
      <c r="F36" s="57"/>
      <c r="G36" s="63"/>
      <c r="H36" s="64"/>
      <c r="I36" s="63">
        <f t="shared" si="8"/>
        <v>0</v>
      </c>
      <c r="J36" s="57">
        <f t="shared" si="9"/>
        <v>0</v>
      </c>
      <c r="K36" s="65" t="e">
        <f t="shared" si="10"/>
        <v>#DIV/0!</v>
      </c>
    </row>
    <row r="37" spans="1:11" s="7" customFormat="1" ht="26.25" hidden="1" customHeight="1">
      <c r="A37" s="47" t="s">
        <v>87</v>
      </c>
      <c r="B37" s="60" t="s">
        <v>88</v>
      </c>
      <c r="C37" s="57"/>
      <c r="D37" s="57"/>
      <c r="E37" s="57" t="e">
        <f t="shared" si="7"/>
        <v>#DIV/0!</v>
      </c>
      <c r="F37" s="57"/>
      <c r="G37" s="63"/>
      <c r="H37" s="64"/>
      <c r="I37" s="63">
        <f t="shared" si="8"/>
        <v>0</v>
      </c>
      <c r="J37" s="57">
        <f t="shared" si="9"/>
        <v>0</v>
      </c>
      <c r="K37" s="65" t="e">
        <f t="shared" si="10"/>
        <v>#DIV/0!</v>
      </c>
    </row>
    <row r="38" spans="1:11" s="7" customFormat="1" ht="20.25" hidden="1" customHeight="1">
      <c r="A38" s="47" t="s">
        <v>89</v>
      </c>
      <c r="B38" s="60" t="s">
        <v>90</v>
      </c>
      <c r="C38" s="57"/>
      <c r="D38" s="57"/>
      <c r="E38" s="57" t="e">
        <f t="shared" si="7"/>
        <v>#DIV/0!</v>
      </c>
      <c r="F38" s="57"/>
      <c r="G38" s="63"/>
      <c r="H38" s="64"/>
      <c r="I38" s="63">
        <f t="shared" si="8"/>
        <v>0</v>
      </c>
      <c r="J38" s="57">
        <f t="shared" si="9"/>
        <v>0</v>
      </c>
      <c r="K38" s="65" t="e">
        <f t="shared" si="10"/>
        <v>#DIV/0!</v>
      </c>
    </row>
    <row r="39" spans="1:11" s="7" customFormat="1" ht="10.5" hidden="1" customHeight="1">
      <c r="A39" s="47" t="s">
        <v>91</v>
      </c>
      <c r="B39" s="60" t="s">
        <v>92</v>
      </c>
      <c r="C39" s="57"/>
      <c r="D39" s="57"/>
      <c r="E39" s="57" t="e">
        <f t="shared" si="7"/>
        <v>#DIV/0!</v>
      </c>
      <c r="F39" s="57"/>
      <c r="G39" s="63"/>
      <c r="H39" s="64"/>
      <c r="I39" s="63">
        <f t="shared" si="8"/>
        <v>0</v>
      </c>
      <c r="J39" s="57">
        <f t="shared" si="9"/>
        <v>0</v>
      </c>
      <c r="K39" s="65" t="e">
        <f t="shared" si="10"/>
        <v>#DIV/0!</v>
      </c>
    </row>
    <row r="40" spans="1:11" s="7" customFormat="1" ht="48.75" customHeight="1">
      <c r="A40" s="47" t="s">
        <v>60</v>
      </c>
      <c r="B40" s="60" t="s">
        <v>61</v>
      </c>
      <c r="C40" s="57">
        <v>66339.45</v>
      </c>
      <c r="D40" s="57">
        <v>14506.359</v>
      </c>
      <c r="E40" s="57">
        <f t="shared" si="7"/>
        <v>21.866866547732911</v>
      </c>
      <c r="F40" s="57"/>
      <c r="G40" s="63"/>
      <c r="H40" s="64" t="e">
        <f>G40/F40*100</f>
        <v>#DIV/0!</v>
      </c>
      <c r="I40" s="63">
        <f>C40+F40</f>
        <v>66339.45</v>
      </c>
      <c r="J40" s="57">
        <f>D40+G40</f>
        <v>14506.359</v>
      </c>
      <c r="K40" s="65">
        <f t="shared" si="10"/>
        <v>21.866866547732911</v>
      </c>
    </row>
    <row r="41" spans="1:11" s="7" customFormat="1" ht="50.25" customHeight="1">
      <c r="A41" s="47" t="s">
        <v>96</v>
      </c>
      <c r="B41" s="60" t="s">
        <v>97</v>
      </c>
      <c r="C41" s="57">
        <v>361.10822000000002</v>
      </c>
      <c r="D41" s="57"/>
      <c r="E41" s="57">
        <f t="shared" si="7"/>
        <v>0</v>
      </c>
      <c r="F41" s="57">
        <v>148658.25696</v>
      </c>
      <c r="G41" s="63">
        <v>59702.65696</v>
      </c>
      <c r="H41" s="61">
        <f>G41/F41*100</f>
        <v>40.161009674736334</v>
      </c>
      <c r="I41" s="63">
        <f t="shared" si="8"/>
        <v>149019.36517999999</v>
      </c>
      <c r="J41" s="57">
        <f t="shared" si="9"/>
        <v>59702.65696</v>
      </c>
      <c r="K41" s="65">
        <f t="shared" si="10"/>
        <v>40.063690304871017</v>
      </c>
    </row>
    <row r="42" spans="1:11" s="7" customFormat="1" ht="16.5" hidden="1" customHeight="1">
      <c r="A42" s="47" t="s">
        <v>62</v>
      </c>
      <c r="B42" s="60" t="s">
        <v>63</v>
      </c>
      <c r="C42" s="57"/>
      <c r="D42" s="57"/>
      <c r="E42" s="57" t="e">
        <f t="shared" si="7"/>
        <v>#DIV/0!</v>
      </c>
      <c r="F42" s="57"/>
      <c r="G42" s="63"/>
      <c r="H42" s="64"/>
      <c r="I42" s="63">
        <f t="shared" si="8"/>
        <v>0</v>
      </c>
      <c r="J42" s="57">
        <f t="shared" si="9"/>
        <v>0</v>
      </c>
      <c r="K42" s="65" t="e">
        <f t="shared" si="10"/>
        <v>#DIV/0!</v>
      </c>
    </row>
    <row r="43" spans="1:11" s="7" customFormat="1" ht="80.25" customHeight="1">
      <c r="A43" s="47" t="s">
        <v>77</v>
      </c>
      <c r="B43" s="60" t="s">
        <v>76</v>
      </c>
      <c r="C43" s="57">
        <v>353.29861</v>
      </c>
      <c r="D43" s="57"/>
      <c r="E43" s="57">
        <f t="shared" si="7"/>
        <v>0</v>
      </c>
      <c r="F43" s="57"/>
      <c r="G43" s="63"/>
      <c r="H43" s="64"/>
      <c r="I43" s="63">
        <f t="shared" si="8"/>
        <v>353.29861</v>
      </c>
      <c r="J43" s="57">
        <f>D43</f>
        <v>0</v>
      </c>
      <c r="K43" s="65">
        <f t="shared" si="10"/>
        <v>0</v>
      </c>
    </row>
    <row r="44" spans="1:11" s="7" customFormat="1" ht="75.75" customHeight="1">
      <c r="A44" s="47" t="s">
        <v>79</v>
      </c>
      <c r="B44" s="60" t="s">
        <v>80</v>
      </c>
      <c r="C44" s="57">
        <v>6059.9</v>
      </c>
      <c r="D44" s="57">
        <v>550.9</v>
      </c>
      <c r="E44" s="57">
        <f t="shared" si="7"/>
        <v>9.0909090909090917</v>
      </c>
      <c r="F44" s="57"/>
      <c r="G44" s="63"/>
      <c r="H44" s="64"/>
      <c r="I44" s="63">
        <f t="shared" si="8"/>
        <v>6059.9</v>
      </c>
      <c r="J44" s="57">
        <f>D44</f>
        <v>550.9</v>
      </c>
      <c r="K44" s="65">
        <f t="shared" si="10"/>
        <v>9.0909090909090917</v>
      </c>
    </row>
    <row r="45" spans="1:11" s="7" customFormat="1" ht="12" hidden="1" customHeight="1">
      <c r="A45" s="47" t="s">
        <v>83</v>
      </c>
      <c r="B45" s="60" t="s">
        <v>84</v>
      </c>
      <c r="C45" s="57"/>
      <c r="D45" s="57"/>
      <c r="E45" s="57" t="e">
        <f t="shared" si="7"/>
        <v>#DIV/0!</v>
      </c>
      <c r="F45" s="57"/>
      <c r="G45" s="63"/>
      <c r="H45" s="64"/>
      <c r="I45" s="63">
        <f t="shared" si="8"/>
        <v>0</v>
      </c>
      <c r="J45" s="57">
        <f>D45+G45</f>
        <v>0</v>
      </c>
      <c r="K45" s="65" t="e">
        <f t="shared" si="10"/>
        <v>#DIV/0!</v>
      </c>
    </row>
    <row r="46" spans="1:11" s="7" customFormat="1" ht="21" hidden="1" customHeight="1">
      <c r="A46" s="47" t="s">
        <v>81</v>
      </c>
      <c r="B46" s="60" t="s">
        <v>82</v>
      </c>
      <c r="C46" s="57"/>
      <c r="D46" s="57"/>
      <c r="E46" s="57"/>
      <c r="F46" s="57"/>
      <c r="G46" s="63"/>
      <c r="H46" s="64"/>
      <c r="I46" s="63">
        <f t="shared" si="8"/>
        <v>0</v>
      </c>
      <c r="J46" s="57">
        <f>D46</f>
        <v>0</v>
      </c>
      <c r="K46" s="65" t="e">
        <f t="shared" si="10"/>
        <v>#DIV/0!</v>
      </c>
    </row>
    <row r="47" spans="1:11" s="7" customFormat="1" ht="12" hidden="1" customHeight="1">
      <c r="A47" s="51" t="s">
        <v>74</v>
      </c>
      <c r="B47" s="60" t="s">
        <v>75</v>
      </c>
      <c r="C47" s="57"/>
      <c r="D47" s="57"/>
      <c r="E47" s="58" t="e">
        <f t="shared" si="7"/>
        <v>#DIV/0!</v>
      </c>
      <c r="F47" s="57"/>
      <c r="G47" s="63"/>
      <c r="H47" s="61" t="e">
        <f>G47/F47*100</f>
        <v>#DIV/0!</v>
      </c>
      <c r="I47" s="63">
        <f t="shared" si="8"/>
        <v>0</v>
      </c>
      <c r="J47" s="57">
        <f t="shared" si="9"/>
        <v>0</v>
      </c>
      <c r="K47" s="65" t="e">
        <f t="shared" si="10"/>
        <v>#DIV/0!</v>
      </c>
    </row>
    <row r="48" spans="1:11" s="7" customFormat="1" ht="24" customHeight="1" thickBot="1">
      <c r="A48" s="69" t="s">
        <v>68</v>
      </c>
      <c r="B48" s="70" t="s">
        <v>67</v>
      </c>
      <c r="C48" s="71">
        <v>100360.80832</v>
      </c>
      <c r="D48" s="71">
        <v>27215.23185</v>
      </c>
      <c r="E48" s="71">
        <f t="shared" si="7"/>
        <v>27.117390050530833</v>
      </c>
      <c r="F48" s="71">
        <v>29916.563399999999</v>
      </c>
      <c r="G48" s="72">
        <v>12868.625400000001</v>
      </c>
      <c r="H48" s="71">
        <f>G48/F48*100</f>
        <v>43.015052323824072</v>
      </c>
      <c r="I48" s="72">
        <f t="shared" si="8"/>
        <v>130277.37172</v>
      </c>
      <c r="J48" s="71">
        <f t="shared" si="9"/>
        <v>40083.857250000001</v>
      </c>
      <c r="K48" s="73">
        <f t="shared" si="10"/>
        <v>30.76808867172317</v>
      </c>
    </row>
    <row r="49" spans="1:11" s="7" customFormat="1" ht="22.5" customHeight="1" thickTop="1">
      <c r="A49" s="66" t="s">
        <v>64</v>
      </c>
      <c r="B49" s="67" t="s">
        <v>69</v>
      </c>
      <c r="C49" s="68">
        <f>SUM(C34:C48)</f>
        <v>15293274.447969999</v>
      </c>
      <c r="D49" s="68">
        <f>SUM(D34:D48)</f>
        <v>3235180.5032500005</v>
      </c>
      <c r="E49" s="68">
        <f t="shared" si="7"/>
        <v>21.154269572919567</v>
      </c>
      <c r="F49" s="68">
        <f>SUM(F34:F48)</f>
        <v>1609066.01553</v>
      </c>
      <c r="G49" s="68">
        <f>SUM(G34:G48)</f>
        <v>364116.29570999998</v>
      </c>
      <c r="H49" s="68">
        <f>G49/F49*100</f>
        <v>22.629046427909675</v>
      </c>
      <c r="I49" s="68">
        <f>C49+F49</f>
        <v>16902340.463500001</v>
      </c>
      <c r="J49" s="68">
        <f>D49+G49</f>
        <v>3599296.7989600003</v>
      </c>
      <c r="K49" s="68">
        <f t="shared" si="10"/>
        <v>21.294665118907957</v>
      </c>
    </row>
    <row r="50" spans="1:11" s="7" customFormat="1" ht="34.5" customHeight="1">
      <c r="A50" s="34"/>
      <c r="B50" s="35"/>
      <c r="C50" s="36"/>
      <c r="D50" s="36"/>
      <c r="E50" s="36"/>
      <c r="F50" s="36"/>
      <c r="G50" s="36"/>
      <c r="H50" s="36"/>
      <c r="I50" s="36"/>
      <c r="J50" s="36"/>
      <c r="K50" s="36"/>
    </row>
    <row r="51" spans="1:11" ht="27" customHeight="1">
      <c r="A51" s="8"/>
      <c r="B51" s="3"/>
      <c r="C51" s="24"/>
      <c r="D51" s="18"/>
      <c r="E51" s="18"/>
      <c r="F51" s="18"/>
      <c r="G51" s="18"/>
      <c r="I51" s="30"/>
      <c r="J51" s="30"/>
      <c r="K51" s="30"/>
    </row>
    <row r="52" spans="1:11" ht="0.75" customHeight="1">
      <c r="A52" s="8"/>
      <c r="B52" s="3"/>
      <c r="C52" s="18"/>
      <c r="D52" s="4"/>
      <c r="E52" s="4"/>
      <c r="F52" s="18"/>
      <c r="G52" s="18"/>
    </row>
    <row r="53" spans="1:11">
      <c r="A53" s="8"/>
      <c r="B53" s="22"/>
      <c r="C53" s="38"/>
      <c r="D53" s="24"/>
      <c r="E53" s="24"/>
      <c r="F53" s="30"/>
      <c r="G53" s="30"/>
      <c r="H53" s="30"/>
      <c r="I53" s="30"/>
      <c r="J53" s="30"/>
      <c r="K53" s="30"/>
    </row>
    <row r="54" spans="1:11">
      <c r="A54" s="20"/>
      <c r="B54" s="9"/>
      <c r="C54" s="39"/>
      <c r="D54" s="39"/>
      <c r="E54" s="39"/>
      <c r="F54" s="37"/>
      <c r="G54" s="39"/>
      <c r="H54" s="39"/>
      <c r="I54" s="39"/>
      <c r="J54" s="39"/>
      <c r="K54" s="39"/>
    </row>
    <row r="55" spans="1:11">
      <c r="A55" s="20"/>
      <c r="B55" s="5"/>
      <c r="C55" s="40"/>
      <c r="D55" s="30"/>
      <c r="E55" s="30"/>
      <c r="F55" s="24"/>
      <c r="G55" s="24"/>
      <c r="H55" s="30"/>
      <c r="I55" s="30"/>
      <c r="J55" s="30"/>
      <c r="K55" s="30"/>
    </row>
    <row r="56" spans="1:11">
      <c r="A56" s="20"/>
      <c r="B56" s="10"/>
      <c r="C56" s="41"/>
      <c r="D56" s="42"/>
      <c r="E56" s="42"/>
      <c r="F56" s="43"/>
      <c r="G56" s="43"/>
      <c r="H56" s="30"/>
      <c r="I56" s="30"/>
      <c r="J56" s="30"/>
      <c r="K56" s="30"/>
    </row>
    <row r="57" spans="1:11">
      <c r="A57" s="20"/>
      <c r="B57" s="10"/>
      <c r="C57" s="19"/>
      <c r="D57" s="32"/>
      <c r="E57" s="11"/>
      <c r="F57" s="11"/>
      <c r="G57" s="11"/>
    </row>
    <row r="58" spans="1:11">
      <c r="A58" s="83"/>
      <c r="B58" s="84"/>
      <c r="C58" s="12"/>
      <c r="D58" s="12"/>
      <c r="E58" s="12"/>
      <c r="F58" s="13"/>
      <c r="G58" s="13"/>
    </row>
    <row r="59" spans="1:11" ht="30.75" customHeight="1">
      <c r="A59" s="82"/>
      <c r="B59" s="82"/>
      <c r="C59" s="21"/>
      <c r="D59" s="21"/>
      <c r="E59" s="21"/>
      <c r="F59" s="13"/>
      <c r="G59" s="13"/>
    </row>
    <row r="60" spans="1:11" ht="27.75" customHeight="1">
      <c r="A60" s="15"/>
      <c r="B60" s="16"/>
      <c r="C60" s="14"/>
      <c r="D60" s="14"/>
      <c r="E60" s="14"/>
      <c r="F60" s="11"/>
      <c r="G60" s="11"/>
    </row>
    <row r="61" spans="1:11" ht="25.5" customHeight="1">
      <c r="A61" s="15"/>
      <c r="B61" s="16"/>
      <c r="C61" s="16"/>
      <c r="D61" s="11"/>
      <c r="E61" s="11"/>
      <c r="F61" s="11"/>
      <c r="G61" s="11"/>
    </row>
    <row r="62" spans="1:11">
      <c r="A62" s="15"/>
      <c r="B62" s="16"/>
      <c r="C62" s="16"/>
      <c r="D62" s="11"/>
      <c r="E62" s="11"/>
      <c r="F62" s="11"/>
      <c r="G62" s="11"/>
    </row>
    <row r="63" spans="1:11">
      <c r="A63" s="15"/>
      <c r="B63" s="16"/>
      <c r="C63" s="16"/>
      <c r="D63" s="11"/>
      <c r="E63" s="11"/>
      <c r="F63" s="11"/>
      <c r="G63" s="11"/>
    </row>
    <row r="64" spans="1:11">
      <c r="A64" s="15"/>
      <c r="B64" s="16"/>
      <c r="C64" s="16"/>
      <c r="D64" s="11"/>
      <c r="E64" s="11"/>
      <c r="F64" s="11"/>
      <c r="G64" s="11"/>
    </row>
    <row r="65" spans="1:7">
      <c r="A65" s="15"/>
      <c r="B65" s="16"/>
      <c r="C65" s="16"/>
      <c r="D65" s="11"/>
      <c r="E65" s="11"/>
      <c r="F65" s="11"/>
      <c r="G65" s="11"/>
    </row>
  </sheetData>
  <mergeCells count="12">
    <mergeCell ref="A59:B59"/>
    <mergeCell ref="A58:B58"/>
    <mergeCell ref="A6:A7"/>
    <mergeCell ref="B6:B7"/>
    <mergeCell ref="C6:E6"/>
    <mergeCell ref="F6:H6"/>
    <mergeCell ref="G1:K1"/>
    <mergeCell ref="A2:K2"/>
    <mergeCell ref="A3:K3"/>
    <mergeCell ref="A4:K4"/>
    <mergeCell ref="I6:K6"/>
    <mergeCell ref="A5:J5"/>
  </mergeCells>
  <phoneticPr fontId="0" type="noConversion"/>
  <printOptions horizontalCentered="1"/>
  <pageMargins left="7.874015748031496E-2" right="7.874015748031496E-2" top="0.35433070866141736" bottom="0.27559055118110237" header="0.23622047244094491" footer="0.19685039370078741"/>
  <pageSetup paperSize="9" scale="80" orientation="landscape" r:id="rId1"/>
  <headerFooter alignWithMargins="0"/>
  <rowBreaks count="2" manualBreakCount="2">
    <brk id="26" max="10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FD_BUD_SEC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Illia</dc:creator>
  <cp:lastModifiedBy>Людмила Заїка</cp:lastModifiedBy>
  <cp:lastPrinted>2024-04-12T12:17:14Z</cp:lastPrinted>
  <dcterms:created xsi:type="dcterms:W3CDTF">2001-07-11T13:17:26Z</dcterms:created>
  <dcterms:modified xsi:type="dcterms:W3CDTF">2024-04-15T07:52:59Z</dcterms:modified>
</cp:coreProperties>
</file>