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CC78BAE2-C898-43D8-ADF6-65F1AC9C0854}" xr6:coauthVersionLast="36" xr6:coauthVersionMax="36" xr10:uidLastSave="{00000000-0000-0000-0000-000000000000}"/>
  <bookViews>
    <workbookView xWindow="120" yWindow="105" windowWidth="15120" windowHeight="8010" xr2:uid="{00000000-000D-0000-FFFF-FFFF00000000}"/>
  </bookViews>
  <sheets>
    <sheet name="надбавка" sheetId="2" r:id="rId1"/>
  </sheets>
  <definedNames>
    <definedName name="_xlnm.Print_Area" localSheetId="0">надбавка!$A$1:$K$45</definedName>
  </definedNames>
  <calcPr calcId="191029"/>
</workbook>
</file>

<file path=xl/calcChain.xml><?xml version="1.0" encoding="utf-8"?>
<calcChain xmlns="http://schemas.openxmlformats.org/spreadsheetml/2006/main">
  <c r="T18" i="2" l="1"/>
  <c r="T19" i="2"/>
  <c r="T17" i="2"/>
  <c r="K44" i="2" l="1"/>
  <c r="K38" i="2"/>
  <c r="K32" i="2"/>
  <c r="K26" i="2"/>
  <c r="K20" i="2"/>
  <c r="J10" i="2"/>
  <c r="J11" i="2"/>
  <c r="J12" i="2"/>
  <c r="G11" i="2"/>
  <c r="H45" i="2" l="1"/>
  <c r="H44" i="2"/>
  <c r="G44" i="2"/>
  <c r="H43" i="2"/>
  <c r="G43" i="2"/>
  <c r="J43" i="2" s="1"/>
  <c r="H39" i="2"/>
  <c r="H38" i="2"/>
  <c r="G38" i="2"/>
  <c r="H37" i="2"/>
  <c r="G37" i="2"/>
  <c r="H33" i="2"/>
  <c r="H32" i="2"/>
  <c r="G32" i="2"/>
  <c r="J32" i="2" s="1"/>
  <c r="H31" i="2"/>
  <c r="G31" i="2"/>
  <c r="H27" i="2"/>
  <c r="H26" i="2"/>
  <c r="G26" i="2"/>
  <c r="H25" i="2"/>
  <c r="G25" i="2"/>
  <c r="H20" i="2"/>
  <c r="H21" i="2"/>
  <c r="G20" i="2"/>
  <c r="H19" i="2"/>
  <c r="G19" i="2"/>
  <c r="G10" i="2"/>
  <c r="J44" i="2" l="1"/>
  <c r="J37" i="2"/>
  <c r="J38" i="2"/>
  <c r="J31" i="2"/>
  <c r="J25" i="2"/>
  <c r="J26" i="2"/>
  <c r="J19" i="2"/>
  <c r="J20" i="2"/>
  <c r="G9" i="2" l="1"/>
  <c r="H42" i="2"/>
  <c r="G42" i="2"/>
  <c r="J42" i="2" s="1"/>
  <c r="H36" i="2"/>
  <c r="G36" i="2"/>
  <c r="H30" i="2"/>
  <c r="G30" i="2"/>
  <c r="J30" i="2" s="1"/>
  <c r="H24" i="2"/>
  <c r="G24" i="2"/>
  <c r="H18" i="2"/>
  <c r="G18" i="2"/>
  <c r="G21" i="2"/>
  <c r="J21" i="2" s="1"/>
  <c r="J36" i="2" l="1"/>
  <c r="J18" i="2"/>
  <c r="J24" i="2"/>
  <c r="H35" i="2"/>
  <c r="G35" i="2"/>
  <c r="H29" i="2"/>
  <c r="G29" i="2"/>
  <c r="H23" i="2"/>
  <c r="G23" i="2"/>
  <c r="H17" i="2"/>
  <c r="G17" i="2"/>
  <c r="J29" i="2" l="1"/>
  <c r="J17" i="2"/>
  <c r="J23" i="2"/>
  <c r="J35" i="2"/>
  <c r="G45" i="2"/>
  <c r="H41" i="2"/>
  <c r="J41" i="2" s="1"/>
  <c r="H16" i="2" l="1"/>
  <c r="J45" i="2"/>
  <c r="H40" i="2"/>
  <c r="J40" i="2" s="1"/>
  <c r="H34" i="2"/>
  <c r="H28" i="2"/>
  <c r="H22" i="2"/>
  <c r="G39" i="2"/>
  <c r="G34" i="2"/>
  <c r="J34" i="2" s="1"/>
  <c r="G33" i="2"/>
  <c r="G28" i="2"/>
  <c r="G27" i="2"/>
  <c r="G22" i="2"/>
  <c r="G16" i="2"/>
  <c r="J16" i="2" s="1"/>
  <c r="J22" i="2" l="1"/>
  <c r="J39" i="2"/>
  <c r="J27" i="2"/>
  <c r="J28" i="2"/>
  <c r="J33" i="2"/>
  <c r="G12" i="2"/>
  <c r="G8" i="2" l="1"/>
  <c r="G7" i="2"/>
  <c r="J7" i="2" s="1"/>
</calcChain>
</file>

<file path=xl/sharedStrings.xml><?xml version="1.0" encoding="utf-8"?>
<sst xmlns="http://schemas.openxmlformats.org/spreadsheetml/2006/main" count="83" uniqueCount="34">
  <si>
    <t>15 % посадового окладу</t>
  </si>
  <si>
    <t xml:space="preserve">Розмір посадового окладу першого заступника голови обласної державних адміністрацій за відповідною посадою розраховується шляхом множення посадового окладу керівника державної служби відповідного державного органу, на відповідний коефіцієнт співвідношення: коефіцієнт співвідношення - 1,4. </t>
  </si>
  <si>
    <t>Посада</t>
  </si>
  <si>
    <t>Посадовий оклад</t>
  </si>
  <si>
    <t>Надбавка за вислугу років</t>
  </si>
  <si>
    <t xml:space="preserve">Надбавка за інтенсивність праці                        </t>
  </si>
  <si>
    <t>Надбавка за роботу з відомостями, що становлять державну таємницю</t>
  </si>
  <si>
    <t>Місячна премія</t>
  </si>
  <si>
    <t>Квартальна премія</t>
  </si>
  <si>
    <t xml:space="preserve">Матеріальна допомога на оздоровлення під час надання щорічної відпустки </t>
  </si>
  <si>
    <t>Голова адміністрації</t>
  </si>
  <si>
    <t>Положення абзацу другого пункту 2 постанови КМУ                       № 304 не поширюється на голів обласних, Київської та Севастопольської міських державних адміністрацій</t>
  </si>
  <si>
    <t>Положення абзацу третього пункту 2 постанови КМУ   № 304 не поширюється на голів обласних, Київської та Севастопольської міських державних адміністрацій та не виплачується</t>
  </si>
  <si>
    <t>Положення абзацу четвертого пункту 2 постанови КМУ   № 304 не поширюється на голів обласних, Київської та Севастопольської міських державних адміністрацій</t>
  </si>
  <si>
    <t>У розмірі, що не перевищує середньомісячної заробітної плати працівника, один раз на рік</t>
  </si>
  <si>
    <t>До 100% посадового окладу</t>
  </si>
  <si>
    <t>Заступник голови адміністрації</t>
  </si>
  <si>
    <t>Перший заступник голови адміністрації</t>
  </si>
  <si>
    <t>Не встановлюється</t>
  </si>
  <si>
    <t>Станом на  01.11.2021</t>
  </si>
  <si>
    <t>Станом на  01.01.2022</t>
  </si>
  <si>
    <t>Станом на  01.04.2022</t>
  </si>
  <si>
    <t>№ з/п</t>
  </si>
  <si>
    <r>
      <t>Відповідно до абзацу другого пункту 2</t>
    </r>
    <r>
      <rPr>
        <vertAlign val="superscript"/>
        <sz val="14"/>
        <rFont val="Times New Roman"/>
        <family val="1"/>
        <charset val="204"/>
      </rPr>
      <t xml:space="preserve">1 </t>
    </r>
    <r>
      <rPr>
        <sz val="14"/>
        <rFont val="Times New Roman"/>
        <family val="1"/>
        <charset val="204"/>
      </rPr>
      <t xml:space="preserve">  постанови КМУ   № 304 може виплачуватися премія за результатами основних показників розвитку регіону, яка встановлюється щокварталу за погодженням із суб'єктом призначення згідно з поданням керівника державної служби, у розмірі до 100 відсотків посадового окладу</t>
    </r>
  </si>
  <si>
    <t>Дата з якої встановлено відповідний розмір</t>
  </si>
  <si>
    <t>3% посадового окладу за кожен календаний рік, залежно від стажу роботи, до якого зараховується період роботи на посаді, раніше набутий стаж державної служби та періоди роботи, передбачені ст. 46 ЗУ Про державну службу", але не більше 50% посадового окладу</t>
  </si>
  <si>
    <t>Премія відповідно до їх особистого внеску в загальні результати роботи у межах коштів, передбачених у кошторисі на преміювання працівників відповідного органу: 20% посадового окладу</t>
  </si>
  <si>
    <t>Розмір посадового окладу за відповідною посадою розраховується шляхом множення середньомісячної заробітної плати за видами економічної діяльності за квартал у середньому по економіці за наявними статистичними даними на відповідний коефіцієнт співвідношення:  коефіцієнт співвідношення - 4,5</t>
  </si>
  <si>
    <t>Матеріальна допомога для вирішення соціально-побутових питань</t>
  </si>
  <si>
    <t>Принципи формування</t>
  </si>
  <si>
    <t>Станом на  01.01.2023</t>
  </si>
  <si>
    <t>Станом на  01.04.2023</t>
  </si>
  <si>
    <t>Станом на  01.07.2023</t>
  </si>
  <si>
    <r>
      <t>Структура, принципи формування та розмір оплати праці, винагороди</t>
    </r>
    <r>
      <rPr>
        <b/>
        <sz val="18"/>
        <color rgb="FFFF0000"/>
        <rFont val="Times New Roman"/>
        <family val="1"/>
        <charset val="204"/>
      </rPr>
      <t xml:space="preserve"> </t>
    </r>
    <r>
      <rPr>
        <b/>
        <sz val="18"/>
        <rFont val="Times New Roman"/>
        <family val="1"/>
        <charset val="204"/>
      </rPr>
      <t>керівника, першого заступника та заступників керівника                                                                      Рівненської обласної державної адміністрації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</si>
</sst>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b/>
      <sz val="14"/>
      <color rgb="FFFF0000"/>
      <name val="Times New Roman"/>
      <family val="1"/>
      <charset val="204"/>
    </font>
    <font>
      <sz val="14"/>
      <color rgb="FFFF0000"/>
      <name val="Times New Roman"/>
      <family val="1"/>
      <charset val="204"/>
    </font>
    <font>
      <sz val="14"/>
      <name val="Times New Roman"/>
      <family val="1"/>
      <charset val="204"/>
    </font>
    <font>
      <b/>
      <sz val="16"/>
      <name val="Times New Roman"/>
      <family val="1"/>
      <charset val="204"/>
    </font>
    <font>
      <sz val="11"/>
      <color rgb="FFFF0000"/>
      <name val="Calibri"/>
      <family val="2"/>
      <charset val="204"/>
      <scheme val="minor"/>
    </font>
    <font>
      <sz val="11"/>
      <name val="Calibri"/>
      <family val="2"/>
      <charset val="204"/>
      <scheme val="minor"/>
    </font>
    <font>
      <b/>
      <sz val="14"/>
      <name val="Times New Roman"/>
      <family val="1"/>
      <charset val="204"/>
    </font>
    <font>
      <vertAlign val="superscript"/>
      <sz val="14"/>
      <name val="Times New Roman"/>
      <family val="1"/>
      <charset val="204"/>
    </font>
    <font>
      <b/>
      <sz val="18"/>
      <name val="Times New Roman"/>
      <family val="1"/>
      <charset val="204"/>
    </font>
    <font>
      <b/>
      <sz val="1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4" fontId="4" fillId="0" borderId="1" xfId="0" applyNumberFormat="1" applyFont="1" applyBorder="1" applyAlignment="1">
      <alignment horizontal="center" vertical="center" wrapText="1"/>
    </xf>
    <xf numFmtId="0" fontId="6" fillId="0" borderId="0" xfId="0" applyFont="1"/>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0" fontId="6" fillId="0" borderId="0" xfId="0" applyFont="1" applyAlignment="1">
      <alignment vertical="center" wrapText="1"/>
    </xf>
    <xf numFmtId="0" fontId="6" fillId="0" borderId="0" xfId="0" applyFont="1" applyBorder="1"/>
    <xf numFmtId="0" fontId="7" fillId="0" borderId="1" xfId="0" applyFont="1" applyBorder="1" applyAlignment="1">
      <alignment horizontal="center" vertical="center"/>
    </xf>
    <xf numFmtId="0" fontId="5" fillId="0" borderId="0" xfId="0" applyFont="1"/>
    <xf numFmtId="0" fontId="1" fillId="0" borderId="0" xfId="0" applyFont="1" applyBorder="1" applyAlignment="1">
      <alignment horizontal="center" vertical="center" wrapText="1"/>
    </xf>
    <xf numFmtId="0" fontId="5" fillId="0" borderId="0" xfId="0" applyFont="1" applyBorder="1"/>
    <xf numFmtId="0" fontId="3" fillId="0" borderId="0" xfId="0" applyFont="1" applyBorder="1" applyAlignment="1">
      <alignment vertical="center" wrapText="1"/>
    </xf>
    <xf numFmtId="0" fontId="2" fillId="0" borderId="0"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0" xfId="0" applyFont="1" applyFill="1"/>
    <xf numFmtId="0" fontId="3" fillId="2" borderId="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2" fontId="6" fillId="0" borderId="0" xfId="0" applyNumberFormat="1" applyFont="1"/>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45"/>
  <sheetViews>
    <sheetView tabSelected="1" view="pageBreakPreview" zoomScale="61" zoomScaleNormal="75" zoomScaleSheetLayoutView="61" workbookViewId="0">
      <selection activeCell="T15" sqref="T15"/>
    </sheetView>
  </sheetViews>
  <sheetFormatPr defaultColWidth="9.140625" defaultRowHeight="15" x14ac:dyDescent="0.25"/>
  <cols>
    <col min="1" max="1" width="5.140625" style="2" customWidth="1"/>
    <col min="2" max="2" width="19.7109375" style="8" customWidth="1"/>
    <col min="3" max="3" width="17.42578125" style="8" customWidth="1"/>
    <col min="4" max="4" width="30.42578125" style="8" customWidth="1"/>
    <col min="5" max="5" width="32.140625" style="8" customWidth="1"/>
    <col min="6" max="6" width="23.140625" style="8" customWidth="1"/>
    <col min="7" max="7" width="20.140625" style="8" customWidth="1"/>
    <col min="8" max="8" width="22.28515625" style="8" customWidth="1"/>
    <col min="9" max="9" width="31" style="8" customWidth="1"/>
    <col min="10" max="10" width="20.28515625" style="8" customWidth="1"/>
    <col min="11" max="11" width="21.5703125" style="8" customWidth="1"/>
    <col min="12" max="15" width="9.140625" style="2"/>
    <col min="16" max="16" width="8.7109375" style="2" customWidth="1"/>
    <col min="17" max="19" width="9.140625" style="2"/>
    <col min="20" max="20" width="34.85546875" style="2" customWidth="1"/>
    <col min="21" max="16384" width="9.140625" style="2"/>
  </cols>
  <sheetData>
    <row r="2" spans="1:23" ht="66.75" customHeight="1" x14ac:dyDescent="0.25">
      <c r="A2" s="23" t="s">
        <v>33</v>
      </c>
      <c r="B2" s="23"/>
      <c r="C2" s="23"/>
      <c r="D2" s="23"/>
      <c r="E2" s="23"/>
      <c r="F2" s="23"/>
      <c r="G2" s="23"/>
      <c r="H2" s="23"/>
      <c r="I2" s="23"/>
      <c r="J2" s="23"/>
      <c r="K2" s="23"/>
    </row>
    <row r="4" spans="1:23" ht="112.5" customHeight="1" x14ac:dyDescent="0.25">
      <c r="A4" s="27" t="s">
        <v>22</v>
      </c>
      <c r="B4" s="27" t="s">
        <v>2</v>
      </c>
      <c r="C4" s="27" t="s">
        <v>24</v>
      </c>
      <c r="D4" s="4" t="s">
        <v>3</v>
      </c>
      <c r="E4" s="4" t="s">
        <v>4</v>
      </c>
      <c r="F4" s="4" t="s">
        <v>5</v>
      </c>
      <c r="G4" s="4" t="s">
        <v>6</v>
      </c>
      <c r="H4" s="10" t="s">
        <v>7</v>
      </c>
      <c r="I4" s="10" t="s">
        <v>8</v>
      </c>
      <c r="J4" s="4" t="s">
        <v>9</v>
      </c>
      <c r="K4" s="4" t="s">
        <v>28</v>
      </c>
      <c r="M4" s="3"/>
      <c r="P4" s="9"/>
      <c r="Q4" s="9"/>
      <c r="R4" s="9"/>
      <c r="S4" s="9"/>
      <c r="T4" s="9"/>
      <c r="U4" s="9"/>
      <c r="V4" s="9"/>
      <c r="W4" s="9"/>
    </row>
    <row r="5" spans="1:23" s="11" customFormat="1" ht="25.5" customHeight="1" x14ac:dyDescent="0.25">
      <c r="A5" s="27"/>
      <c r="B5" s="27"/>
      <c r="C5" s="27"/>
      <c r="D5" s="20" t="s">
        <v>29</v>
      </c>
      <c r="E5" s="21"/>
      <c r="F5" s="21"/>
      <c r="G5" s="21"/>
      <c r="H5" s="21"/>
      <c r="I5" s="21"/>
      <c r="J5" s="21"/>
      <c r="K5" s="22"/>
      <c r="M5" s="12"/>
      <c r="P5" s="13"/>
      <c r="Q5" s="13"/>
      <c r="R5" s="13"/>
      <c r="S5" s="13"/>
      <c r="T5" s="13"/>
      <c r="U5" s="13"/>
      <c r="V5" s="13"/>
      <c r="W5" s="13"/>
    </row>
    <row r="6" spans="1:23" ht="298.5" customHeight="1" x14ac:dyDescent="0.25">
      <c r="A6" s="27"/>
      <c r="B6" s="27"/>
      <c r="C6" s="27"/>
      <c r="D6" s="5" t="s">
        <v>27</v>
      </c>
      <c r="E6" s="5" t="s">
        <v>11</v>
      </c>
      <c r="F6" s="5" t="s">
        <v>12</v>
      </c>
      <c r="G6" s="5" t="s">
        <v>0</v>
      </c>
      <c r="H6" s="5" t="s">
        <v>13</v>
      </c>
      <c r="I6" s="5" t="s">
        <v>23</v>
      </c>
      <c r="J6" s="5" t="s">
        <v>14</v>
      </c>
      <c r="K6" s="5" t="s">
        <v>14</v>
      </c>
      <c r="P6" s="15"/>
      <c r="Q6" s="15"/>
      <c r="R6" s="15"/>
      <c r="S6" s="15"/>
      <c r="T6" s="15"/>
      <c r="U6" s="15"/>
      <c r="V6" s="15"/>
      <c r="W6" s="15"/>
    </row>
    <row r="7" spans="1:23" ht="47.25" customHeight="1" x14ac:dyDescent="0.25">
      <c r="A7" s="24">
        <v>1</v>
      </c>
      <c r="B7" s="24" t="s">
        <v>10</v>
      </c>
      <c r="C7" s="6" t="s">
        <v>19</v>
      </c>
      <c r="D7" s="1">
        <v>62028</v>
      </c>
      <c r="E7" s="1">
        <v>0</v>
      </c>
      <c r="F7" s="1">
        <v>0</v>
      </c>
      <c r="G7" s="1">
        <f>D7*15/100</f>
        <v>9304.2000000000007</v>
      </c>
      <c r="H7" s="1">
        <v>0</v>
      </c>
      <c r="I7" s="1">
        <v>0</v>
      </c>
      <c r="J7" s="1">
        <f>D7+G7</f>
        <v>71332.2</v>
      </c>
      <c r="K7" s="1">
        <v>0</v>
      </c>
      <c r="P7" s="9"/>
      <c r="Q7" s="14"/>
      <c r="R7" s="14"/>
      <c r="S7" s="14"/>
      <c r="T7" s="9"/>
      <c r="U7" s="9"/>
      <c r="V7" s="9"/>
      <c r="W7" s="9"/>
    </row>
    <row r="8" spans="1:23" ht="47.25" customHeight="1" x14ac:dyDescent="0.25">
      <c r="A8" s="25"/>
      <c r="B8" s="25"/>
      <c r="C8" s="6" t="s">
        <v>20</v>
      </c>
      <c r="D8" s="1">
        <v>63873</v>
      </c>
      <c r="E8" s="1">
        <v>0</v>
      </c>
      <c r="F8" s="1">
        <v>0</v>
      </c>
      <c r="G8" s="1">
        <f t="shared" ref="G8:G12" si="0">D8*15/100</f>
        <v>9580.9500000000007</v>
      </c>
      <c r="H8" s="1">
        <v>0</v>
      </c>
      <c r="I8" s="1">
        <v>0</v>
      </c>
      <c r="J8" s="1">
        <v>0</v>
      </c>
      <c r="K8" s="1">
        <v>0</v>
      </c>
      <c r="P8" s="9"/>
      <c r="Q8" s="14"/>
      <c r="R8" s="14"/>
      <c r="S8" s="14"/>
      <c r="T8" s="9"/>
      <c r="U8" s="9"/>
      <c r="V8" s="9"/>
      <c r="W8" s="9"/>
    </row>
    <row r="9" spans="1:23" ht="47.25" customHeight="1" x14ac:dyDescent="0.25">
      <c r="A9" s="25"/>
      <c r="B9" s="25"/>
      <c r="C9" s="6" t="s">
        <v>21</v>
      </c>
      <c r="D9" s="1">
        <v>68643</v>
      </c>
      <c r="E9" s="1">
        <v>0</v>
      </c>
      <c r="F9" s="1">
        <v>0</v>
      </c>
      <c r="G9" s="1">
        <f t="shared" ref="G9:G11" si="1">D9*15/100</f>
        <v>10296.450000000001</v>
      </c>
      <c r="H9" s="1">
        <v>0</v>
      </c>
      <c r="I9" s="1">
        <v>0</v>
      </c>
      <c r="J9" s="1">
        <v>0</v>
      </c>
      <c r="K9" s="1">
        <v>0</v>
      </c>
      <c r="P9" s="9"/>
      <c r="Q9" s="14"/>
      <c r="R9" s="14"/>
      <c r="S9" s="14"/>
      <c r="T9" s="9"/>
      <c r="U9" s="9"/>
      <c r="V9" s="9"/>
      <c r="W9" s="9"/>
    </row>
    <row r="10" spans="1:23" ht="47.25" customHeight="1" x14ac:dyDescent="0.25">
      <c r="A10" s="25"/>
      <c r="B10" s="25"/>
      <c r="C10" s="6" t="s">
        <v>30</v>
      </c>
      <c r="D10" s="1">
        <v>68643</v>
      </c>
      <c r="E10" s="1">
        <v>0</v>
      </c>
      <c r="F10" s="1">
        <v>0</v>
      </c>
      <c r="G10" s="1">
        <f t="shared" si="1"/>
        <v>10296.450000000001</v>
      </c>
      <c r="H10" s="1">
        <v>0</v>
      </c>
      <c r="I10" s="1">
        <v>0</v>
      </c>
      <c r="J10" s="1">
        <f t="shared" ref="J8:J12" si="2">D10+G10</f>
        <v>78939.45</v>
      </c>
      <c r="K10" s="1">
        <v>0</v>
      </c>
      <c r="P10" s="9"/>
      <c r="Q10" s="14"/>
      <c r="R10" s="14"/>
      <c r="S10" s="14"/>
      <c r="T10" s="9"/>
      <c r="U10" s="9"/>
      <c r="V10" s="9"/>
      <c r="W10" s="9"/>
    </row>
    <row r="11" spans="1:23" ht="47.25" customHeight="1" x14ac:dyDescent="0.25">
      <c r="A11" s="25"/>
      <c r="B11" s="25"/>
      <c r="C11" s="6" t="s">
        <v>31</v>
      </c>
      <c r="D11" s="1">
        <v>74147</v>
      </c>
      <c r="E11" s="1">
        <v>0</v>
      </c>
      <c r="F11" s="1">
        <v>0</v>
      </c>
      <c r="G11" s="1">
        <f t="shared" si="1"/>
        <v>11122.05</v>
      </c>
      <c r="H11" s="1">
        <v>0</v>
      </c>
      <c r="I11" s="1">
        <v>0</v>
      </c>
      <c r="J11" s="1">
        <f t="shared" si="2"/>
        <v>85269.05</v>
      </c>
      <c r="K11" s="1">
        <v>0</v>
      </c>
      <c r="P11" s="9"/>
      <c r="Q11" s="14"/>
      <c r="R11" s="14"/>
      <c r="S11" s="14"/>
      <c r="T11" s="9"/>
      <c r="U11" s="9"/>
      <c r="V11" s="9"/>
      <c r="W11" s="9"/>
    </row>
    <row r="12" spans="1:23" ht="47.25" customHeight="1" x14ac:dyDescent="0.25">
      <c r="A12" s="26"/>
      <c r="B12" s="26"/>
      <c r="C12" s="6" t="s">
        <v>32</v>
      </c>
      <c r="D12" s="1">
        <v>74147</v>
      </c>
      <c r="E12" s="1">
        <v>0</v>
      </c>
      <c r="F12" s="1">
        <v>0</v>
      </c>
      <c r="G12" s="1">
        <f t="shared" si="0"/>
        <v>11122.05</v>
      </c>
      <c r="H12" s="1">
        <v>0</v>
      </c>
      <c r="I12" s="1">
        <v>0</v>
      </c>
      <c r="J12" s="1">
        <f t="shared" si="2"/>
        <v>85269.05</v>
      </c>
      <c r="K12" s="1">
        <v>0</v>
      </c>
      <c r="P12" s="9"/>
      <c r="Q12" s="14"/>
      <c r="R12" s="14"/>
      <c r="S12" s="14"/>
      <c r="T12" s="9"/>
      <c r="U12" s="9"/>
      <c r="V12" s="9"/>
      <c r="W12" s="9"/>
    </row>
    <row r="13" spans="1:23" s="18" customFormat="1" ht="125.25" customHeight="1" x14ac:dyDescent="0.25">
      <c r="A13" s="24" t="s">
        <v>22</v>
      </c>
      <c r="B13" s="24" t="s">
        <v>2</v>
      </c>
      <c r="C13" s="24" t="s">
        <v>24</v>
      </c>
      <c r="D13" s="16" t="s">
        <v>3</v>
      </c>
      <c r="E13" s="16" t="s">
        <v>4</v>
      </c>
      <c r="F13" s="16" t="s">
        <v>5</v>
      </c>
      <c r="G13" s="16" t="s">
        <v>6</v>
      </c>
      <c r="H13" s="17" t="s">
        <v>7</v>
      </c>
      <c r="I13" s="17" t="s">
        <v>8</v>
      </c>
      <c r="J13" s="16" t="s">
        <v>9</v>
      </c>
      <c r="K13" s="16" t="s">
        <v>28</v>
      </c>
      <c r="Q13" s="19"/>
      <c r="R13" s="19"/>
      <c r="S13" s="19"/>
    </row>
    <row r="14" spans="1:23" s="18" customFormat="1" ht="33.75" customHeight="1" x14ac:dyDescent="0.25">
      <c r="A14" s="25"/>
      <c r="B14" s="25"/>
      <c r="C14" s="25"/>
      <c r="D14" s="20" t="s">
        <v>29</v>
      </c>
      <c r="E14" s="21"/>
      <c r="F14" s="21"/>
      <c r="G14" s="21"/>
      <c r="H14" s="21"/>
      <c r="I14" s="21"/>
      <c r="J14" s="21"/>
      <c r="K14" s="22"/>
      <c r="Q14" s="19"/>
      <c r="R14" s="19"/>
      <c r="S14" s="19"/>
    </row>
    <row r="15" spans="1:23" ht="303" customHeight="1" x14ac:dyDescent="0.25">
      <c r="A15" s="26"/>
      <c r="B15" s="26"/>
      <c r="C15" s="26"/>
      <c r="D15" s="5" t="s">
        <v>1</v>
      </c>
      <c r="E15" s="5" t="s">
        <v>25</v>
      </c>
      <c r="F15" s="5" t="s">
        <v>15</v>
      </c>
      <c r="G15" s="5" t="s">
        <v>0</v>
      </c>
      <c r="H15" s="5" t="s">
        <v>26</v>
      </c>
      <c r="I15" s="5" t="s">
        <v>18</v>
      </c>
      <c r="J15" s="5" t="s">
        <v>14</v>
      </c>
      <c r="K15" s="5" t="s">
        <v>14</v>
      </c>
      <c r="Q15" s="9"/>
      <c r="R15" s="9"/>
      <c r="S15" s="9"/>
    </row>
    <row r="16" spans="1:23" ht="50.1" customHeight="1" x14ac:dyDescent="0.25">
      <c r="A16" s="24">
        <v>2</v>
      </c>
      <c r="B16" s="24" t="s">
        <v>17</v>
      </c>
      <c r="C16" s="6" t="s">
        <v>19</v>
      </c>
      <c r="D16" s="7">
        <v>16940</v>
      </c>
      <c r="E16" s="1">
        <v>8131.2</v>
      </c>
      <c r="F16" s="1">
        <v>16940</v>
      </c>
      <c r="G16" s="1">
        <f t="shared" ref="G16:G39" si="3">SUM(D16*15/100)</f>
        <v>2541</v>
      </c>
      <c r="H16" s="1">
        <f t="shared" ref="H16:H41" si="4">SUM(D16*20/100)</f>
        <v>3388</v>
      </c>
      <c r="I16" s="1">
        <v>0</v>
      </c>
      <c r="J16" s="1">
        <f t="shared" ref="J16:J45" si="5">SUM(D16+E16+F16+G16+H16+I16)</f>
        <v>47940.2</v>
      </c>
      <c r="K16" s="1">
        <v>0</v>
      </c>
    </row>
    <row r="17" spans="1:20" ht="50.1" customHeight="1" x14ac:dyDescent="0.25">
      <c r="A17" s="25"/>
      <c r="B17" s="25"/>
      <c r="C17" s="6" t="s">
        <v>20</v>
      </c>
      <c r="D17" s="7">
        <v>18060</v>
      </c>
      <c r="E17" s="1">
        <v>8668.7999999999993</v>
      </c>
      <c r="F17" s="1">
        <v>12642</v>
      </c>
      <c r="G17" s="1">
        <f t="shared" si="3"/>
        <v>2709</v>
      </c>
      <c r="H17" s="1">
        <f t="shared" si="4"/>
        <v>3612</v>
      </c>
      <c r="I17" s="1">
        <v>0</v>
      </c>
      <c r="J17" s="1">
        <f t="shared" si="5"/>
        <v>45691.8</v>
      </c>
      <c r="K17" s="1">
        <v>0</v>
      </c>
      <c r="Q17" s="2">
        <v>4800</v>
      </c>
      <c r="R17" s="2">
        <v>15</v>
      </c>
      <c r="T17" s="28">
        <f>SUM(Q17/R17)</f>
        <v>320</v>
      </c>
    </row>
    <row r="18" spans="1:20" ht="50.1" customHeight="1" x14ac:dyDescent="0.25">
      <c r="A18" s="25"/>
      <c r="B18" s="25"/>
      <c r="C18" s="6" t="s">
        <v>21</v>
      </c>
      <c r="D18" s="7">
        <v>18060</v>
      </c>
      <c r="E18" s="1">
        <v>8668.7999999999993</v>
      </c>
      <c r="F18" s="1">
        <v>14448</v>
      </c>
      <c r="G18" s="1">
        <f t="shared" ref="G18" si="6">SUM(D18*15/100)</f>
        <v>2709</v>
      </c>
      <c r="H18" s="1">
        <f t="shared" ref="H18:H19" si="7">SUM(D18*20/100)</f>
        <v>3612</v>
      </c>
      <c r="I18" s="1">
        <v>0</v>
      </c>
      <c r="J18" s="1">
        <f t="shared" ref="J18" si="8">SUM(D18+E18+F18+G18+H18+I18)</f>
        <v>47497.8</v>
      </c>
      <c r="K18" s="1">
        <v>0</v>
      </c>
      <c r="Q18" s="2">
        <v>4800</v>
      </c>
      <c r="R18" s="2">
        <v>14</v>
      </c>
      <c r="T18" s="28">
        <f t="shared" ref="T18:T19" si="9">SUM(Q18/R18)</f>
        <v>342.85714285714283</v>
      </c>
    </row>
    <row r="19" spans="1:20" ht="50.1" customHeight="1" x14ac:dyDescent="0.25">
      <c r="A19" s="25"/>
      <c r="B19" s="25"/>
      <c r="C19" s="6" t="s">
        <v>30</v>
      </c>
      <c r="D19" s="7">
        <v>18060</v>
      </c>
      <c r="E19" s="1">
        <v>9030</v>
      </c>
      <c r="F19" s="1">
        <v>18060</v>
      </c>
      <c r="G19" s="1">
        <f t="shared" ref="G19:G20" si="10">SUM(D19*15/100)</f>
        <v>2709</v>
      </c>
      <c r="H19" s="1">
        <f t="shared" si="7"/>
        <v>3612</v>
      </c>
      <c r="I19" s="1">
        <v>0</v>
      </c>
      <c r="J19" s="1">
        <f>SUM(D19+E19+F19+G19+H19+I19)</f>
        <v>51471</v>
      </c>
      <c r="K19" s="1">
        <v>0</v>
      </c>
      <c r="Q19" s="2">
        <v>4800</v>
      </c>
      <c r="R19" s="2">
        <v>13</v>
      </c>
      <c r="T19" s="28">
        <f t="shared" si="9"/>
        <v>369.23076923076923</v>
      </c>
    </row>
    <row r="20" spans="1:20" ht="50.1" customHeight="1" x14ac:dyDescent="0.25">
      <c r="A20" s="25"/>
      <c r="B20" s="25"/>
      <c r="C20" s="6" t="s">
        <v>31</v>
      </c>
      <c r="D20" s="7">
        <v>18060</v>
      </c>
      <c r="E20" s="1">
        <v>9030</v>
      </c>
      <c r="F20" s="1">
        <v>18060</v>
      </c>
      <c r="G20" s="1">
        <f t="shared" si="10"/>
        <v>2709</v>
      </c>
      <c r="H20" s="1">
        <f>SUM(D20*30/100)</f>
        <v>5418</v>
      </c>
      <c r="I20" s="1">
        <v>0</v>
      </c>
      <c r="J20" s="1">
        <f>SUM(D20+E20+F20+G20+H20+I20)</f>
        <v>53277</v>
      </c>
      <c r="K20" s="1">
        <f>J20</f>
        <v>53277</v>
      </c>
    </row>
    <row r="21" spans="1:20" ht="50.1" customHeight="1" x14ac:dyDescent="0.25">
      <c r="A21" s="26"/>
      <c r="B21" s="26"/>
      <c r="C21" s="6" t="s">
        <v>32</v>
      </c>
      <c r="D21" s="7">
        <v>18060</v>
      </c>
      <c r="E21" s="1">
        <v>9030</v>
      </c>
      <c r="F21" s="1">
        <v>18060</v>
      </c>
      <c r="G21" s="1">
        <f t="shared" si="3"/>
        <v>2709</v>
      </c>
      <c r="H21" s="1">
        <f>SUM(D21*30/100)</f>
        <v>5418</v>
      </c>
      <c r="I21" s="1">
        <v>0</v>
      </c>
      <c r="J21" s="1">
        <f>SUM(D21+E21+F21+G21+H21+I21)</f>
        <v>53277</v>
      </c>
      <c r="K21" s="1">
        <v>0</v>
      </c>
    </row>
    <row r="22" spans="1:20" ht="50.1" customHeight="1" x14ac:dyDescent="0.25">
      <c r="A22" s="24">
        <v>3</v>
      </c>
      <c r="B22" s="27" t="s">
        <v>16</v>
      </c>
      <c r="C22" s="6" t="s">
        <v>19</v>
      </c>
      <c r="D22" s="1">
        <v>15125</v>
      </c>
      <c r="E22" s="1">
        <v>7562.5</v>
      </c>
      <c r="F22" s="1">
        <v>15125</v>
      </c>
      <c r="G22" s="1">
        <f t="shared" si="3"/>
        <v>2268.75</v>
      </c>
      <c r="H22" s="1">
        <f t="shared" si="4"/>
        <v>3025</v>
      </c>
      <c r="I22" s="1">
        <v>0</v>
      </c>
      <c r="J22" s="1">
        <f t="shared" si="5"/>
        <v>43106.25</v>
      </c>
      <c r="K22" s="1">
        <v>0</v>
      </c>
    </row>
    <row r="23" spans="1:20" ht="50.1" customHeight="1" x14ac:dyDescent="0.25">
      <c r="A23" s="25"/>
      <c r="B23" s="27"/>
      <c r="C23" s="6" t="s">
        <v>20</v>
      </c>
      <c r="D23" s="1">
        <v>16125</v>
      </c>
      <c r="E23" s="1">
        <v>8062.5</v>
      </c>
      <c r="F23" s="1">
        <v>11287.5</v>
      </c>
      <c r="G23" s="1">
        <f t="shared" si="3"/>
        <v>2418.75</v>
      </c>
      <c r="H23" s="1">
        <f t="shared" si="4"/>
        <v>3225</v>
      </c>
      <c r="I23" s="1">
        <v>0</v>
      </c>
      <c r="J23" s="1">
        <f t="shared" si="5"/>
        <v>41118.75</v>
      </c>
      <c r="K23" s="1">
        <v>0</v>
      </c>
    </row>
    <row r="24" spans="1:20" ht="50.1" customHeight="1" x14ac:dyDescent="0.25">
      <c r="A24" s="25"/>
      <c r="B24" s="27"/>
      <c r="C24" s="6" t="s">
        <v>21</v>
      </c>
      <c r="D24" s="1">
        <v>16125</v>
      </c>
      <c r="E24" s="1">
        <v>8062.5</v>
      </c>
      <c r="F24" s="1">
        <v>12900</v>
      </c>
      <c r="G24" s="1">
        <f t="shared" ref="G24" si="11">SUM(D24*15/100)</f>
        <v>2418.75</v>
      </c>
      <c r="H24" s="1">
        <f t="shared" ref="H24:H25" si="12">SUM(D24*20/100)</f>
        <v>3225</v>
      </c>
      <c r="I24" s="1">
        <v>0</v>
      </c>
      <c r="J24" s="1">
        <f t="shared" ref="J24" si="13">SUM(D24+E24+F24+G24+H24+I24)</f>
        <v>42731.25</v>
      </c>
      <c r="K24" s="1">
        <v>0</v>
      </c>
    </row>
    <row r="25" spans="1:20" ht="50.1" customHeight="1" x14ac:dyDescent="0.25">
      <c r="A25" s="25"/>
      <c r="B25" s="27"/>
      <c r="C25" s="6" t="s">
        <v>30</v>
      </c>
      <c r="D25" s="1">
        <v>16125</v>
      </c>
      <c r="E25" s="1">
        <v>8062.5</v>
      </c>
      <c r="F25" s="1">
        <v>16125</v>
      </c>
      <c r="G25" s="1">
        <f t="shared" ref="G25:G26" si="14">SUM(D25*15/100)</f>
        <v>2418.75</v>
      </c>
      <c r="H25" s="1">
        <f t="shared" si="12"/>
        <v>3225</v>
      </c>
      <c r="I25" s="1">
        <v>0</v>
      </c>
      <c r="J25" s="1">
        <f t="shared" ref="J25:J26" si="15">SUM(D25+E25+F25+G25+H25+I25)</f>
        <v>45956.25</v>
      </c>
      <c r="K25" s="1">
        <v>0</v>
      </c>
    </row>
    <row r="26" spans="1:20" ht="50.1" customHeight="1" x14ac:dyDescent="0.25">
      <c r="A26" s="25"/>
      <c r="B26" s="27"/>
      <c r="C26" s="6" t="s">
        <v>31</v>
      </c>
      <c r="D26" s="1">
        <v>16125</v>
      </c>
      <c r="E26" s="1">
        <v>8062.5</v>
      </c>
      <c r="F26" s="1">
        <v>16125</v>
      </c>
      <c r="G26" s="1">
        <f t="shared" si="14"/>
        <v>2418.75</v>
      </c>
      <c r="H26" s="1">
        <f>SUM(D26*30/100)</f>
        <v>4837.5</v>
      </c>
      <c r="I26" s="1">
        <v>0</v>
      </c>
      <c r="J26" s="1">
        <f t="shared" si="15"/>
        <v>47568.75</v>
      </c>
      <c r="K26" s="1">
        <f>J26</f>
        <v>47568.75</v>
      </c>
    </row>
    <row r="27" spans="1:20" ht="50.1" customHeight="1" x14ac:dyDescent="0.25">
      <c r="A27" s="26"/>
      <c r="B27" s="27"/>
      <c r="C27" s="6" t="s">
        <v>32</v>
      </c>
      <c r="D27" s="1">
        <v>16125</v>
      </c>
      <c r="E27" s="1">
        <v>8062.5</v>
      </c>
      <c r="F27" s="1">
        <v>16125</v>
      </c>
      <c r="G27" s="1">
        <f t="shared" si="3"/>
        <v>2418.75</v>
      </c>
      <c r="H27" s="1">
        <f>SUM(D27*30/100)</f>
        <v>4837.5</v>
      </c>
      <c r="I27" s="1">
        <v>0</v>
      </c>
      <c r="J27" s="1">
        <f t="shared" si="5"/>
        <v>47568.75</v>
      </c>
      <c r="K27" s="1">
        <v>0</v>
      </c>
    </row>
    <row r="28" spans="1:20" ht="50.1" customHeight="1" x14ac:dyDescent="0.25">
      <c r="A28" s="24">
        <v>4</v>
      </c>
      <c r="B28" s="24" t="s">
        <v>16</v>
      </c>
      <c r="C28" s="6" t="s">
        <v>19</v>
      </c>
      <c r="D28" s="1">
        <v>15125</v>
      </c>
      <c r="E28" s="1">
        <v>1361.25</v>
      </c>
      <c r="F28" s="1">
        <v>15125</v>
      </c>
      <c r="G28" s="1">
        <f t="shared" si="3"/>
        <v>2268.75</v>
      </c>
      <c r="H28" s="1">
        <f t="shared" si="4"/>
        <v>3025</v>
      </c>
      <c r="I28" s="1">
        <v>0</v>
      </c>
      <c r="J28" s="1">
        <f t="shared" si="5"/>
        <v>36905</v>
      </c>
      <c r="K28" s="1">
        <v>0</v>
      </c>
    </row>
    <row r="29" spans="1:20" ht="50.1" customHeight="1" x14ac:dyDescent="0.25">
      <c r="A29" s="25"/>
      <c r="B29" s="25"/>
      <c r="C29" s="6" t="s">
        <v>20</v>
      </c>
      <c r="D29" s="1">
        <v>16125</v>
      </c>
      <c r="E29" s="1">
        <v>1451.25</v>
      </c>
      <c r="F29" s="1">
        <v>11287.5</v>
      </c>
      <c r="G29" s="1">
        <f t="shared" si="3"/>
        <v>2418.75</v>
      </c>
      <c r="H29" s="1">
        <f t="shared" si="4"/>
        <v>3225</v>
      </c>
      <c r="I29" s="1">
        <v>0</v>
      </c>
      <c r="J29" s="1">
        <f t="shared" si="5"/>
        <v>34507.5</v>
      </c>
      <c r="K29" s="1">
        <v>0</v>
      </c>
    </row>
    <row r="30" spans="1:20" ht="50.1" customHeight="1" x14ac:dyDescent="0.25">
      <c r="A30" s="25"/>
      <c r="B30" s="25"/>
      <c r="C30" s="6" t="s">
        <v>21</v>
      </c>
      <c r="D30" s="1">
        <v>16125</v>
      </c>
      <c r="E30" s="1">
        <v>1451.25</v>
      </c>
      <c r="F30" s="1">
        <v>12900</v>
      </c>
      <c r="G30" s="1">
        <f t="shared" ref="G30" si="16">SUM(D30*15/100)</f>
        <v>2418.75</v>
      </c>
      <c r="H30" s="1">
        <f t="shared" ref="H30:H31" si="17">SUM(D30*20/100)</f>
        <v>3225</v>
      </c>
      <c r="I30" s="1">
        <v>0</v>
      </c>
      <c r="J30" s="1">
        <f t="shared" ref="J30" si="18">SUM(D30+E30+F30+G30+H30+I30)</f>
        <v>36120</v>
      </c>
      <c r="K30" s="1">
        <v>0</v>
      </c>
    </row>
    <row r="31" spans="1:20" ht="50.1" customHeight="1" x14ac:dyDescent="0.25">
      <c r="A31" s="25"/>
      <c r="B31" s="25"/>
      <c r="C31" s="6" t="s">
        <v>30</v>
      </c>
      <c r="D31" s="1">
        <v>16125</v>
      </c>
      <c r="E31" s="1">
        <v>1935</v>
      </c>
      <c r="F31" s="1">
        <v>16125</v>
      </c>
      <c r="G31" s="1">
        <f t="shared" ref="G31:G32" si="19">SUM(D31*15/100)</f>
        <v>2418.75</v>
      </c>
      <c r="H31" s="1">
        <f t="shared" si="17"/>
        <v>3225</v>
      </c>
      <c r="I31" s="1">
        <v>0</v>
      </c>
      <c r="J31" s="1">
        <f t="shared" ref="J31:J32" si="20">SUM(D31+E31+F31+G31+H31+I31)</f>
        <v>39828.75</v>
      </c>
      <c r="K31" s="1">
        <v>0</v>
      </c>
    </row>
    <row r="32" spans="1:20" ht="50.1" customHeight="1" x14ac:dyDescent="0.25">
      <c r="A32" s="25"/>
      <c r="B32" s="25"/>
      <c r="C32" s="6" t="s">
        <v>31</v>
      </c>
      <c r="D32" s="1">
        <v>16125</v>
      </c>
      <c r="E32" s="1">
        <v>1935</v>
      </c>
      <c r="F32" s="1">
        <v>16125</v>
      </c>
      <c r="G32" s="1">
        <f t="shared" si="19"/>
        <v>2418.75</v>
      </c>
      <c r="H32" s="1">
        <f>SUM(D32*30/100)</f>
        <v>4837.5</v>
      </c>
      <c r="I32" s="1">
        <v>0</v>
      </c>
      <c r="J32" s="1">
        <f t="shared" si="20"/>
        <v>41441.25</v>
      </c>
      <c r="K32" s="1">
        <f>J32</f>
        <v>41441.25</v>
      </c>
    </row>
    <row r="33" spans="1:11" ht="50.1" customHeight="1" x14ac:dyDescent="0.25">
      <c r="A33" s="26"/>
      <c r="B33" s="26"/>
      <c r="C33" s="6" t="s">
        <v>32</v>
      </c>
      <c r="D33" s="1">
        <v>16125</v>
      </c>
      <c r="E33" s="1">
        <v>1935</v>
      </c>
      <c r="F33" s="1">
        <v>16125</v>
      </c>
      <c r="G33" s="1">
        <f t="shared" si="3"/>
        <v>2418.75</v>
      </c>
      <c r="H33" s="1">
        <f>SUM(D33*30/100)</f>
        <v>4837.5</v>
      </c>
      <c r="I33" s="1">
        <v>0</v>
      </c>
      <c r="J33" s="1">
        <f t="shared" si="5"/>
        <v>41441.25</v>
      </c>
      <c r="K33" s="1">
        <v>0</v>
      </c>
    </row>
    <row r="34" spans="1:11" ht="50.1" customHeight="1" x14ac:dyDescent="0.25">
      <c r="A34" s="24">
        <v>5</v>
      </c>
      <c r="B34" s="27" t="s">
        <v>16</v>
      </c>
      <c r="C34" s="6" t="s">
        <v>19</v>
      </c>
      <c r="D34" s="1">
        <v>15125</v>
      </c>
      <c r="E34" s="1">
        <v>4083.75</v>
      </c>
      <c r="F34" s="1">
        <v>15125</v>
      </c>
      <c r="G34" s="1">
        <f t="shared" si="3"/>
        <v>2268.75</v>
      </c>
      <c r="H34" s="1">
        <f t="shared" si="4"/>
        <v>3025</v>
      </c>
      <c r="I34" s="1">
        <v>0</v>
      </c>
      <c r="J34" s="1">
        <f t="shared" si="5"/>
        <v>39627.5</v>
      </c>
      <c r="K34" s="1">
        <v>0</v>
      </c>
    </row>
    <row r="35" spans="1:11" ht="50.1" customHeight="1" x14ac:dyDescent="0.25">
      <c r="A35" s="25"/>
      <c r="B35" s="27"/>
      <c r="C35" s="6" t="s">
        <v>20</v>
      </c>
      <c r="D35" s="1">
        <v>16125</v>
      </c>
      <c r="E35" s="1">
        <v>4837.5</v>
      </c>
      <c r="F35" s="1">
        <v>11287.5</v>
      </c>
      <c r="G35" s="1">
        <f t="shared" si="3"/>
        <v>2418.75</v>
      </c>
      <c r="H35" s="1">
        <f t="shared" si="4"/>
        <v>3225</v>
      </c>
      <c r="I35" s="1">
        <v>0</v>
      </c>
      <c r="J35" s="1">
        <f t="shared" si="5"/>
        <v>37893.75</v>
      </c>
      <c r="K35" s="1">
        <v>0</v>
      </c>
    </row>
    <row r="36" spans="1:11" ht="50.1" customHeight="1" x14ac:dyDescent="0.25">
      <c r="A36" s="25"/>
      <c r="B36" s="27"/>
      <c r="C36" s="6" t="s">
        <v>21</v>
      </c>
      <c r="D36" s="1">
        <v>16125</v>
      </c>
      <c r="E36" s="1">
        <v>4837.5</v>
      </c>
      <c r="F36" s="1">
        <v>12900</v>
      </c>
      <c r="G36" s="1">
        <f t="shared" ref="G36" si="21">SUM(D36*15/100)</f>
        <v>2418.75</v>
      </c>
      <c r="H36" s="1">
        <f t="shared" ref="H36:H37" si="22">SUM(D36*20/100)</f>
        <v>3225</v>
      </c>
      <c r="I36" s="1">
        <v>0</v>
      </c>
      <c r="J36" s="1">
        <f t="shared" ref="J36" si="23">SUM(D36+E36+F36+G36+H36+I36)</f>
        <v>39506.25</v>
      </c>
      <c r="K36" s="1">
        <v>0</v>
      </c>
    </row>
    <row r="37" spans="1:11" ht="50.1" customHeight="1" x14ac:dyDescent="0.25">
      <c r="A37" s="25"/>
      <c r="B37" s="27"/>
      <c r="C37" s="6" t="s">
        <v>30</v>
      </c>
      <c r="D37" s="1">
        <v>16125</v>
      </c>
      <c r="E37" s="1">
        <v>5321.25</v>
      </c>
      <c r="F37" s="1">
        <v>16125</v>
      </c>
      <c r="G37" s="1">
        <f t="shared" ref="G37:G38" si="24">SUM(D37*15/100)</f>
        <v>2418.75</v>
      </c>
      <c r="H37" s="1">
        <f t="shared" si="22"/>
        <v>3225</v>
      </c>
      <c r="I37" s="1">
        <v>0</v>
      </c>
      <c r="J37" s="1">
        <f t="shared" ref="J37:J38" si="25">SUM(D37+E37+F37+G37+H37+I37)</f>
        <v>43215</v>
      </c>
      <c r="K37" s="1">
        <v>0</v>
      </c>
    </row>
    <row r="38" spans="1:11" ht="50.1" customHeight="1" x14ac:dyDescent="0.25">
      <c r="A38" s="25"/>
      <c r="B38" s="27"/>
      <c r="C38" s="6" t="s">
        <v>31</v>
      </c>
      <c r="D38" s="1">
        <v>16125</v>
      </c>
      <c r="E38" s="1">
        <v>5321.25</v>
      </c>
      <c r="F38" s="1">
        <v>16125</v>
      </c>
      <c r="G38" s="1">
        <f t="shared" si="24"/>
        <v>2418.75</v>
      </c>
      <c r="H38" s="1">
        <f>SUM(D38*30/100)</f>
        <v>4837.5</v>
      </c>
      <c r="I38" s="1">
        <v>0</v>
      </c>
      <c r="J38" s="1">
        <f t="shared" si="25"/>
        <v>44827.5</v>
      </c>
      <c r="K38" s="1">
        <f>J38</f>
        <v>44827.5</v>
      </c>
    </row>
    <row r="39" spans="1:11" ht="50.1" customHeight="1" x14ac:dyDescent="0.25">
      <c r="A39" s="26"/>
      <c r="B39" s="27"/>
      <c r="C39" s="6" t="s">
        <v>32</v>
      </c>
      <c r="D39" s="1">
        <v>16125</v>
      </c>
      <c r="E39" s="1">
        <v>5321.25</v>
      </c>
      <c r="F39" s="1">
        <v>16125</v>
      </c>
      <c r="G39" s="1">
        <f t="shared" si="3"/>
        <v>2418.75</v>
      </c>
      <c r="H39" s="1">
        <f>SUM(D39*30/100)</f>
        <v>4837.5</v>
      </c>
      <c r="I39" s="1">
        <v>0</v>
      </c>
      <c r="J39" s="1">
        <f t="shared" si="5"/>
        <v>44827.5</v>
      </c>
      <c r="K39" s="1">
        <v>0</v>
      </c>
    </row>
    <row r="40" spans="1:11" ht="50.1" customHeight="1" x14ac:dyDescent="0.25">
      <c r="A40" s="27">
        <v>6</v>
      </c>
      <c r="B40" s="27" t="s">
        <v>16</v>
      </c>
      <c r="C40" s="6" t="s">
        <v>19</v>
      </c>
      <c r="D40" s="1">
        <v>15125</v>
      </c>
      <c r="E40" s="1">
        <v>3176.25</v>
      </c>
      <c r="F40" s="1">
        <v>15125</v>
      </c>
      <c r="G40" s="1">
        <v>0</v>
      </c>
      <c r="H40" s="1">
        <f t="shared" si="4"/>
        <v>3025</v>
      </c>
      <c r="I40" s="1">
        <v>0</v>
      </c>
      <c r="J40" s="1">
        <f t="shared" si="5"/>
        <v>36451.25</v>
      </c>
      <c r="K40" s="1">
        <v>0</v>
      </c>
    </row>
    <row r="41" spans="1:11" ht="50.1" customHeight="1" x14ac:dyDescent="0.25">
      <c r="A41" s="27"/>
      <c r="B41" s="27"/>
      <c r="C41" s="6" t="s">
        <v>20</v>
      </c>
      <c r="D41" s="1">
        <v>16125</v>
      </c>
      <c r="E41" s="1">
        <v>3386.25</v>
      </c>
      <c r="F41" s="1">
        <v>11287.5</v>
      </c>
      <c r="G41" s="1">
        <v>0</v>
      </c>
      <c r="H41" s="1">
        <f t="shared" si="4"/>
        <v>3225</v>
      </c>
      <c r="I41" s="1">
        <v>0</v>
      </c>
      <c r="J41" s="1">
        <f t="shared" si="5"/>
        <v>34023.75</v>
      </c>
      <c r="K41" s="1">
        <v>0</v>
      </c>
    </row>
    <row r="42" spans="1:11" ht="50.1" customHeight="1" x14ac:dyDescent="0.25">
      <c r="A42" s="27"/>
      <c r="B42" s="27"/>
      <c r="C42" s="6" t="s">
        <v>21</v>
      </c>
      <c r="D42" s="1">
        <v>16125</v>
      </c>
      <c r="E42" s="1">
        <v>3386.25</v>
      </c>
      <c r="F42" s="1">
        <v>11287.5</v>
      </c>
      <c r="G42" s="1">
        <f>SUM(D42*15/100)</f>
        <v>2418.75</v>
      </c>
      <c r="H42" s="1">
        <f t="shared" ref="H42:H43" si="26">SUM(D42*20/100)</f>
        <v>3225</v>
      </c>
      <c r="I42" s="1">
        <v>0</v>
      </c>
      <c r="J42" s="1">
        <f t="shared" ref="J42" si="27">SUM(D42+E42+F42+G42+H42+I42)</f>
        <v>36442.5</v>
      </c>
      <c r="K42" s="1">
        <v>0</v>
      </c>
    </row>
    <row r="43" spans="1:11" ht="50.1" customHeight="1" x14ac:dyDescent="0.25">
      <c r="A43" s="27"/>
      <c r="B43" s="27"/>
      <c r="C43" s="6" t="s">
        <v>30</v>
      </c>
      <c r="D43" s="1">
        <v>16125</v>
      </c>
      <c r="E43" s="1">
        <v>3870</v>
      </c>
      <c r="F43" s="1">
        <v>16125</v>
      </c>
      <c r="G43" s="1">
        <f>SUM(D43*15/100)</f>
        <v>2418.75</v>
      </c>
      <c r="H43" s="1">
        <f t="shared" si="26"/>
        <v>3225</v>
      </c>
      <c r="I43" s="1">
        <v>0</v>
      </c>
      <c r="J43" s="1">
        <f t="shared" ref="J43:J44" si="28">SUM(D43+E43+F43+G43+H43+I43)</f>
        <v>41763.75</v>
      </c>
      <c r="K43" s="1">
        <v>0</v>
      </c>
    </row>
    <row r="44" spans="1:11" ht="50.1" customHeight="1" x14ac:dyDescent="0.25">
      <c r="A44" s="27"/>
      <c r="B44" s="27"/>
      <c r="C44" s="6" t="s">
        <v>31</v>
      </c>
      <c r="D44" s="1">
        <v>16125</v>
      </c>
      <c r="E44" s="1">
        <v>3870</v>
      </c>
      <c r="F44" s="1">
        <v>16125</v>
      </c>
      <c r="G44" s="1">
        <f>SUM(D44*15/100)</f>
        <v>2418.75</v>
      </c>
      <c r="H44" s="1">
        <f>SUM(D44*30/100)</f>
        <v>4837.5</v>
      </c>
      <c r="I44" s="1">
        <v>0</v>
      </c>
      <c r="J44" s="1">
        <f t="shared" si="28"/>
        <v>43376.25</v>
      </c>
      <c r="K44" s="1">
        <f>J44</f>
        <v>43376.25</v>
      </c>
    </row>
    <row r="45" spans="1:11" ht="50.1" customHeight="1" x14ac:dyDescent="0.25">
      <c r="A45" s="27"/>
      <c r="B45" s="27"/>
      <c r="C45" s="6" t="s">
        <v>32</v>
      </c>
      <c r="D45" s="1">
        <v>16125</v>
      </c>
      <c r="E45" s="1">
        <v>3870</v>
      </c>
      <c r="F45" s="1">
        <v>16125</v>
      </c>
      <c r="G45" s="1">
        <f>SUM(D45*15/100)</f>
        <v>2418.75</v>
      </c>
      <c r="H45" s="1">
        <f>SUM(D45*30/100)</f>
        <v>4837.5</v>
      </c>
      <c r="I45" s="1">
        <v>0</v>
      </c>
      <c r="J45" s="1">
        <f t="shared" si="5"/>
        <v>43376.25</v>
      </c>
      <c r="K45" s="1">
        <v>0</v>
      </c>
    </row>
  </sheetData>
  <mergeCells count="21">
    <mergeCell ref="B28:B33"/>
    <mergeCell ref="B34:B39"/>
    <mergeCell ref="B40:B45"/>
    <mergeCell ref="A40:A45"/>
    <mergeCell ref="A34:A39"/>
    <mergeCell ref="A28:A33"/>
    <mergeCell ref="A22:A27"/>
    <mergeCell ref="B16:B21"/>
    <mergeCell ref="A16:A21"/>
    <mergeCell ref="A7:A12"/>
    <mergeCell ref="B7:B12"/>
    <mergeCell ref="B22:B27"/>
    <mergeCell ref="D5:K5"/>
    <mergeCell ref="A2:K2"/>
    <mergeCell ref="D14:K14"/>
    <mergeCell ref="C13:C15"/>
    <mergeCell ref="B13:B15"/>
    <mergeCell ref="A13:A15"/>
    <mergeCell ref="A4:A6"/>
    <mergeCell ref="B4:B6"/>
    <mergeCell ref="C4:C6"/>
  </mergeCells>
  <pageMargins left="0" right="0" top="0.74803149606299213" bottom="0" header="0" footer="0"/>
  <pageSetup paperSize="9" scale="59" orientation="landscape" horizontalDpi="180" verticalDpi="180" r:id="rId1"/>
  <rowBreaks count="2" manualBreakCount="2">
    <brk id="12" max="10" man="1"/>
    <brk id="2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надбавка</vt:lpstr>
      <vt:lpstr>надбавка!Область_друку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2023-07-26T12:19:46Z</dcterms:modified>
</cp:coreProperties>
</file>