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 defaultThemeVersion="124226"/>
  <bookViews>
    <workbookView xWindow="-15" yWindow="5805" windowWidth="15480" windowHeight="4620" firstSheet="13" activeTab="19"/>
  </bookViews>
  <sheets>
    <sheet name=" Березно1" sheetId="22" r:id="rId1"/>
    <sheet name="Володимирець" sheetId="21" r:id="rId2"/>
    <sheet name="Висоцьк" sheetId="20" r:id="rId3"/>
    <sheet name="Дубно" sheetId="19" r:id="rId4"/>
    <sheet name="Дубровиця" sheetId="18" r:id="rId5"/>
    <sheet name="Зарічне" sheetId="17" r:id="rId6"/>
    <sheet name="Клевань" sheetId="16" r:id="rId7"/>
    <sheet name="Клесів" sheetId="15" r:id="rId8"/>
    <sheet name="Костопіль" sheetId="14" r:id="rId9"/>
    <sheet name="Млинів" sheetId="13" r:id="rId10"/>
    <sheet name="Остки" sheetId="12" r:id="rId11"/>
    <sheet name="Острог" sheetId="11" r:id="rId12"/>
    <sheet name="Рівне" sheetId="9" r:id="rId13"/>
    <sheet name="Рокитно" sheetId="8" r:id="rId14"/>
    <sheet name="Рафалівка" sheetId="6" r:id="rId15"/>
    <sheet name="Сарни" sheetId="5" r:id="rId16"/>
    <sheet name="Соснівка (2)" sheetId="23" r:id="rId17"/>
    <sheet name="Рокитно СЛАП" sheetId="7" r:id="rId18"/>
    <sheet name="Разом" sheetId="10" r:id="rId19"/>
    <sheet name="Уточнена" sheetId="24" r:id="rId20"/>
  </sheets>
  <definedNames>
    <definedName name="_xlnm._FilterDatabase" localSheetId="0" hidden="1">' Березно1'!$A$21:$Q$57</definedName>
    <definedName name="_xlnm._FilterDatabase" localSheetId="2" hidden="1">Висоцьк!$A$21:$Q$57</definedName>
    <definedName name="_xlnm._FilterDatabase" localSheetId="1" hidden="1">Володимирець!$A$21:$Q$57</definedName>
    <definedName name="_xlnm._FilterDatabase" localSheetId="3" hidden="1">Дубно!$A$21:$Q$57</definedName>
    <definedName name="_xlnm._FilterDatabase" localSheetId="4" hidden="1">Дубровиця!$A$21:$Q$57</definedName>
    <definedName name="_xlnm._FilterDatabase" localSheetId="5" hidden="1">Зарічне!$A$21:$Q$57</definedName>
    <definedName name="_xlnm._FilterDatabase" localSheetId="6" hidden="1">Клевань!$A$21:$Q$57</definedName>
    <definedName name="_xlnm._FilterDatabase" localSheetId="7" hidden="1">Клесів!$A$21:$Q$57</definedName>
    <definedName name="_xlnm._FilterDatabase" localSheetId="8" hidden="1">Костопіль!$A$21:$Q$57</definedName>
    <definedName name="_xlnm._FilterDatabase" localSheetId="9" hidden="1">Млинів!$A$21:$Q$57</definedName>
    <definedName name="_xlnm._FilterDatabase" localSheetId="10" hidden="1">Остки!$A$21:$Q$57</definedName>
    <definedName name="_xlnm._FilterDatabase" localSheetId="11" hidden="1">Острог!$A$21:$Q$57</definedName>
    <definedName name="_xlnm._FilterDatabase" localSheetId="18" hidden="1">Разом!$A$21:$Q$57</definedName>
    <definedName name="_xlnm._FilterDatabase" localSheetId="14" hidden="1">Рафалівка!$A$21:$Q$57</definedName>
    <definedName name="_xlnm._FilterDatabase" localSheetId="12" hidden="1">Рівне!$A$21:$Q$57</definedName>
    <definedName name="_xlnm._FilterDatabase" localSheetId="13" hidden="1">Рокитно!$A$21:$Q$57</definedName>
    <definedName name="_xlnm._FilterDatabase" localSheetId="17" hidden="1">'Рокитно СЛАП'!$A$21:$Q$57</definedName>
    <definedName name="_xlnm._FilterDatabase" localSheetId="15" hidden="1">Сарни!$A$21:$Q$57</definedName>
    <definedName name="_xlnm._FilterDatabase" localSheetId="16" hidden="1">'Соснівка (2)'!$A$21:$Q$57</definedName>
    <definedName name="_xlnm._FilterDatabase" localSheetId="19" hidden="1">Уточнена!$A$21:$M$56</definedName>
    <definedName name="_xlnm.Print_Titles" localSheetId="0">' Березно1'!$3:$5</definedName>
    <definedName name="_xlnm.Print_Titles" localSheetId="2">Висоцьк!$3:$5</definedName>
    <definedName name="_xlnm.Print_Titles" localSheetId="1">Володимирець!$3:$5</definedName>
    <definedName name="_xlnm.Print_Titles" localSheetId="3">Дубно!$3:$5</definedName>
    <definedName name="_xlnm.Print_Titles" localSheetId="4">Дубровиця!$3:$5</definedName>
    <definedName name="_xlnm.Print_Titles" localSheetId="5">Зарічне!$3:$5</definedName>
    <definedName name="_xlnm.Print_Titles" localSheetId="6">Клевань!$3:$5</definedName>
    <definedName name="_xlnm.Print_Titles" localSheetId="7">Клесів!$3:$5</definedName>
    <definedName name="_xlnm.Print_Titles" localSheetId="8">Костопіль!$3:$5</definedName>
    <definedName name="_xlnm.Print_Titles" localSheetId="9">Млинів!$3:$5</definedName>
    <definedName name="_xlnm.Print_Titles" localSheetId="10">Остки!$3:$5</definedName>
    <definedName name="_xlnm.Print_Titles" localSheetId="11">Острог!$3:$5</definedName>
    <definedName name="_xlnm.Print_Titles" localSheetId="18">Разом!$3:$5</definedName>
    <definedName name="_xlnm.Print_Titles" localSheetId="14">Рафалівка!$3:$5</definedName>
    <definedName name="_xlnm.Print_Titles" localSheetId="12">Рівне!$3:$5</definedName>
    <definedName name="_xlnm.Print_Titles" localSheetId="13">Рокитно!$3:$5</definedName>
    <definedName name="_xlnm.Print_Titles" localSheetId="17">'Рокитно СЛАП'!$3:$5</definedName>
    <definedName name="_xlnm.Print_Titles" localSheetId="15">Сарни!$3:$5</definedName>
    <definedName name="_xlnm.Print_Titles" localSheetId="16">'Соснівка (2)'!$3:$5</definedName>
    <definedName name="_xlnm.Print_Titles" localSheetId="19">Уточнена!$3:$5</definedName>
    <definedName name="_xlnm.Print_Area" localSheetId="0">' Березно1'!$A$1:$Q$63</definedName>
    <definedName name="_xlnm.Print_Area" localSheetId="2">Висоцьк!$A$1:$Q$63</definedName>
    <definedName name="_xlnm.Print_Area" localSheetId="1">Володимирець!$A$1:$Q$63</definedName>
    <definedName name="_xlnm.Print_Area" localSheetId="3">Дубно!$A$1:$Q$63</definedName>
    <definedName name="_xlnm.Print_Area" localSheetId="4">Дубровиця!$A$1:$Q$63</definedName>
    <definedName name="_xlnm.Print_Area" localSheetId="5">Зарічне!$A$1:$Q$63</definedName>
    <definedName name="_xlnm.Print_Area" localSheetId="6">Клевань!$A$1:$Q$63</definedName>
    <definedName name="_xlnm.Print_Area" localSheetId="7">Клесів!$A$1:$Q$63</definedName>
    <definedName name="_xlnm.Print_Area" localSheetId="8">Костопіль!$A$1:$Q$63</definedName>
    <definedName name="_xlnm.Print_Area" localSheetId="9">Млинів!$A$1:$Q$63</definedName>
    <definedName name="_xlnm.Print_Area" localSheetId="10">Остки!$A$1:$Q$63</definedName>
    <definedName name="_xlnm.Print_Area" localSheetId="11">Острог!$A$1:$Q$63</definedName>
    <definedName name="_xlnm.Print_Area" localSheetId="18">Разом!$A$1:$Q$63</definedName>
    <definedName name="_xlnm.Print_Area" localSheetId="14">Рафалівка!$A$1:$Q$63</definedName>
    <definedName name="_xlnm.Print_Area" localSheetId="12">Рівне!$A$1:$Q$63</definedName>
    <definedName name="_xlnm.Print_Area" localSheetId="13">Рокитно!$A$1:$Q$63</definedName>
    <definedName name="_xlnm.Print_Area" localSheetId="17">'Рокитно СЛАП'!$A$1:$Q$63</definedName>
    <definedName name="_xlnm.Print_Area" localSheetId="15">Сарни!$A$1:$Q$63</definedName>
    <definedName name="_xlnm.Print_Area" localSheetId="16">'Соснівка (2)'!$A$1:$Q$63</definedName>
    <definedName name="_xlnm.Print_Area" localSheetId="19">Уточнена!$A$1:$O$62</definedName>
  </definedNames>
  <calcPr calcId="145621" refMode="R1C1"/>
</workbook>
</file>

<file path=xl/calcChain.xml><?xml version="1.0" encoding="utf-8"?>
<calcChain xmlns="http://schemas.openxmlformats.org/spreadsheetml/2006/main">
  <c r="C40" i="24" l="1"/>
  <c r="C15" i="24"/>
  <c r="J7" i="24"/>
  <c r="K50" i="24"/>
  <c r="M49" i="24"/>
  <c r="L49" i="24"/>
  <c r="K49" i="24"/>
  <c r="M48" i="24"/>
  <c r="L48" i="24"/>
  <c r="K48" i="24"/>
  <c r="M47" i="24"/>
  <c r="L47" i="24"/>
  <c r="K47" i="24"/>
  <c r="M46" i="24"/>
  <c r="L46" i="24"/>
  <c r="K46" i="24"/>
  <c r="J46" i="24" s="1"/>
  <c r="M45" i="24"/>
  <c r="L45" i="24"/>
  <c r="K45" i="24"/>
  <c r="M44" i="24"/>
  <c r="L44" i="24"/>
  <c r="K44" i="24"/>
  <c r="M43" i="24"/>
  <c r="L43" i="24"/>
  <c r="K43" i="24"/>
  <c r="K42" i="24"/>
  <c r="K41" i="24"/>
  <c r="M40" i="24"/>
  <c r="L40" i="24"/>
  <c r="K40" i="24"/>
  <c r="M36" i="24"/>
  <c r="M39" i="24" s="1"/>
  <c r="M37" i="24" s="1"/>
  <c r="L36" i="24"/>
  <c r="L39" i="24" s="1"/>
  <c r="L37" i="24" s="1"/>
  <c r="K36" i="24"/>
  <c r="K39" i="24" s="1"/>
  <c r="M35" i="24"/>
  <c r="M38" i="24" s="1"/>
  <c r="L35" i="24"/>
  <c r="L38" i="24" s="1"/>
  <c r="K35" i="24"/>
  <c r="K38" i="24" s="1"/>
  <c r="J38" i="24" s="1"/>
  <c r="M31" i="24"/>
  <c r="L31" i="24"/>
  <c r="K31" i="24"/>
  <c r="M30" i="24"/>
  <c r="L30" i="24"/>
  <c r="K30" i="24"/>
  <c r="M29" i="24"/>
  <c r="L29" i="24"/>
  <c r="K29" i="24"/>
  <c r="M28" i="24"/>
  <c r="L28" i="24"/>
  <c r="K28" i="24"/>
  <c r="J28" i="24" s="1"/>
  <c r="K27" i="24"/>
  <c r="M26" i="24"/>
  <c r="M33" i="24" s="1"/>
  <c r="L26" i="24"/>
  <c r="L33" i="24" s="1"/>
  <c r="K26" i="24"/>
  <c r="M22" i="24"/>
  <c r="L22" i="24"/>
  <c r="K22" i="24"/>
  <c r="M20" i="24"/>
  <c r="L20" i="24"/>
  <c r="K20" i="24"/>
  <c r="M19" i="24"/>
  <c r="L19" i="24"/>
  <c r="K19" i="24"/>
  <c r="M18" i="24"/>
  <c r="L18" i="24"/>
  <c r="K18" i="24"/>
  <c r="K16" i="24"/>
  <c r="M15" i="24"/>
  <c r="L15" i="24"/>
  <c r="K15" i="24"/>
  <c r="J15" i="24" s="1"/>
  <c r="M14" i="24"/>
  <c r="L14" i="24"/>
  <c r="M13" i="24"/>
  <c r="L13" i="24"/>
  <c r="K13" i="24"/>
  <c r="M11" i="24"/>
  <c r="L11" i="24"/>
  <c r="K11" i="24"/>
  <c r="K24" i="24" s="1"/>
  <c r="M10" i="24"/>
  <c r="L10" i="24"/>
  <c r="K10" i="24"/>
  <c r="M6" i="24"/>
  <c r="M9" i="24" s="1"/>
  <c r="L6" i="24"/>
  <c r="L9" i="24" s="1"/>
  <c r="K6" i="24"/>
  <c r="K9" i="24" s="1"/>
  <c r="L24" i="24" l="1"/>
  <c r="J24" i="24" s="1"/>
  <c r="K34" i="24"/>
  <c r="J9" i="24"/>
  <c r="M24" i="24"/>
  <c r="J13" i="24"/>
  <c r="J18" i="24"/>
  <c r="K33" i="24"/>
  <c r="J33" i="24" s="1"/>
  <c r="J30" i="24"/>
  <c r="J40" i="24"/>
  <c r="J44" i="24"/>
  <c r="J48" i="24"/>
  <c r="J19" i="24"/>
  <c r="J22" i="24"/>
  <c r="J29" i="24"/>
  <c r="J31" i="24"/>
  <c r="J39" i="24"/>
  <c r="L52" i="24"/>
  <c r="K53" i="24"/>
  <c r="K51" i="24" s="1"/>
  <c r="J43" i="24"/>
  <c r="J45" i="24"/>
  <c r="J47" i="24"/>
  <c r="J49" i="24"/>
  <c r="J6" i="24"/>
  <c r="J10" i="24"/>
  <c r="J26" i="24"/>
  <c r="J35" i="24"/>
  <c r="J11" i="24"/>
  <c r="J36" i="24"/>
  <c r="K52" i="24"/>
  <c r="M52" i="24"/>
  <c r="M55" i="24" s="1"/>
  <c r="K37" i="24"/>
  <c r="J37" i="24" s="1"/>
  <c r="K8" i="24"/>
  <c r="M8" i="24"/>
  <c r="L8" i="24"/>
  <c r="K32" i="24" l="1"/>
  <c r="L55" i="24"/>
  <c r="J52" i="24"/>
  <c r="J8" i="24"/>
  <c r="K55" i="24"/>
  <c r="J55" i="24" s="1"/>
  <c r="C6" i="13"/>
  <c r="L6" i="13"/>
  <c r="L7" i="13"/>
  <c r="M9" i="13"/>
  <c r="M8" i="13" s="1"/>
  <c r="N9" i="13"/>
  <c r="O9" i="13"/>
  <c r="P9" i="13"/>
  <c r="P8" i="13" s="1"/>
  <c r="Q9" i="13"/>
  <c r="Q8" i="13" s="1"/>
  <c r="M10" i="13"/>
  <c r="L10" i="13" s="1"/>
  <c r="N10" i="13"/>
  <c r="N8" i="13" s="1"/>
  <c r="O10" i="13"/>
  <c r="O8" i="13" s="1"/>
  <c r="P10" i="13"/>
  <c r="Q10" i="13"/>
  <c r="C11" i="13"/>
  <c r="L11" i="13"/>
  <c r="L12" i="13"/>
  <c r="L13" i="13"/>
  <c r="L14" i="13"/>
  <c r="C15" i="13"/>
  <c r="L15" i="13"/>
  <c r="L16" i="13"/>
  <c r="C17" i="13"/>
  <c r="L18" i="13"/>
  <c r="M24" i="13" s="1"/>
  <c r="L19" i="13"/>
  <c r="L20" i="13"/>
  <c r="L22" i="13"/>
  <c r="N24" i="13"/>
  <c r="N23" i="13" s="1"/>
  <c r="O24" i="13"/>
  <c r="O23" i="13" s="1"/>
  <c r="P24" i="13"/>
  <c r="Q24" i="13"/>
  <c r="M25" i="13"/>
  <c r="L25" i="13" s="1"/>
  <c r="N25" i="13"/>
  <c r="O25" i="13"/>
  <c r="P25" i="13"/>
  <c r="P23" i="13" s="1"/>
  <c r="Q25" i="13"/>
  <c r="Q23" i="13" s="1"/>
  <c r="C26" i="13"/>
  <c r="L26" i="13"/>
  <c r="L27" i="13"/>
  <c r="L28" i="13"/>
  <c r="L29" i="13"/>
  <c r="C30" i="13"/>
  <c r="L30" i="13"/>
  <c r="L31" i="13"/>
  <c r="L34" i="13"/>
  <c r="M34" i="13"/>
  <c r="N34" i="13"/>
  <c r="O34" i="13"/>
  <c r="P34" i="13"/>
  <c r="Q34" i="13"/>
  <c r="M35" i="13"/>
  <c r="L35" i="13" s="1"/>
  <c r="N35" i="13"/>
  <c r="N32" i="13" s="1"/>
  <c r="O35" i="13"/>
  <c r="O32" i="13" s="1"/>
  <c r="P35" i="13"/>
  <c r="P32" i="13" s="1"/>
  <c r="Q35" i="13"/>
  <c r="Q32" i="13" s="1"/>
  <c r="L36" i="13"/>
  <c r="L37" i="13"/>
  <c r="M39" i="13"/>
  <c r="L39" i="13" s="1"/>
  <c r="N39" i="13"/>
  <c r="O39" i="13"/>
  <c r="P39" i="13"/>
  <c r="Q39" i="13"/>
  <c r="M40" i="13"/>
  <c r="L40" i="13" s="1"/>
  <c r="N40" i="13"/>
  <c r="N38" i="13" s="1"/>
  <c r="O40" i="13"/>
  <c r="O38" i="13" s="1"/>
  <c r="P40" i="13"/>
  <c r="P38" i="13" s="1"/>
  <c r="Q40" i="13"/>
  <c r="Q38" i="13" s="1"/>
  <c r="C41" i="13"/>
  <c r="L41" i="13"/>
  <c r="L42" i="13"/>
  <c r="C43" i="13"/>
  <c r="L43" i="13"/>
  <c r="L44" i="13"/>
  <c r="L45" i="13"/>
  <c r="C46" i="13"/>
  <c r="L46" i="13"/>
  <c r="C47" i="13"/>
  <c r="L47" i="13"/>
  <c r="C48" i="13"/>
  <c r="L48" i="13"/>
  <c r="C49" i="13"/>
  <c r="L49" i="13"/>
  <c r="C50" i="13"/>
  <c r="L50" i="13"/>
  <c r="C51" i="13"/>
  <c r="L51" i="13"/>
  <c r="L8" i="13" l="1"/>
  <c r="L24" i="13"/>
  <c r="L23" i="13" s="1"/>
  <c r="M23" i="13"/>
  <c r="L32" i="13"/>
  <c r="M32" i="13"/>
  <c r="M38" i="13"/>
  <c r="L38" i="13" s="1"/>
  <c r="L9" i="13"/>
  <c r="M42" i="10"/>
  <c r="M43" i="10"/>
  <c r="M44" i="10"/>
  <c r="N44" i="10"/>
  <c r="O44" i="10"/>
  <c r="P44" i="10"/>
  <c r="Q44" i="10"/>
  <c r="M45" i="10"/>
  <c r="N45" i="10"/>
  <c r="O45" i="10"/>
  <c r="P45" i="10"/>
  <c r="Q45" i="10"/>
  <c r="M46" i="10"/>
  <c r="N46" i="10"/>
  <c r="O46" i="10"/>
  <c r="P46" i="10"/>
  <c r="Q46" i="10"/>
  <c r="M47" i="10"/>
  <c r="N47" i="10"/>
  <c r="O47" i="10"/>
  <c r="P47" i="10"/>
  <c r="Q47" i="10"/>
  <c r="M48" i="10"/>
  <c r="N48" i="10"/>
  <c r="O48" i="10"/>
  <c r="P48" i="10"/>
  <c r="Q48" i="10"/>
  <c r="M49" i="10"/>
  <c r="N49" i="10"/>
  <c r="O49" i="10"/>
  <c r="P49" i="10"/>
  <c r="Q49" i="10"/>
  <c r="M50" i="10"/>
  <c r="N50" i="10"/>
  <c r="O50" i="10"/>
  <c r="P50" i="10"/>
  <c r="Q50" i="10"/>
  <c r="M51" i="10"/>
  <c r="N41" i="10"/>
  <c r="O41" i="10"/>
  <c r="P41" i="10"/>
  <c r="Q41" i="10"/>
  <c r="M41" i="10"/>
  <c r="M37" i="10"/>
  <c r="N37" i="10"/>
  <c r="O37" i="10"/>
  <c r="P37" i="10"/>
  <c r="Q37" i="10"/>
  <c r="N36" i="10"/>
  <c r="O36" i="10"/>
  <c r="P36" i="10"/>
  <c r="Q36" i="10"/>
  <c r="M36" i="10"/>
  <c r="M27" i="10"/>
  <c r="M28" i="10"/>
  <c r="N28" i="10"/>
  <c r="O28" i="10"/>
  <c r="P28" i="10"/>
  <c r="Q28" i="10"/>
  <c r="Q34" i="10" s="1"/>
  <c r="M29" i="10"/>
  <c r="N29" i="10"/>
  <c r="O29" i="10"/>
  <c r="P29" i="10"/>
  <c r="Q29" i="10"/>
  <c r="M30" i="10"/>
  <c r="N30" i="10"/>
  <c r="O30" i="10"/>
  <c r="P30" i="10"/>
  <c r="Q30" i="10"/>
  <c r="M31" i="10"/>
  <c r="N31" i="10"/>
  <c r="O31" i="10"/>
  <c r="P31" i="10"/>
  <c r="Q31" i="10"/>
  <c r="N26" i="10"/>
  <c r="O26" i="10"/>
  <c r="P26" i="10"/>
  <c r="Q26" i="10"/>
  <c r="M26" i="10"/>
  <c r="N22" i="10"/>
  <c r="O22" i="10"/>
  <c r="P22" i="10"/>
  <c r="Q22" i="10"/>
  <c r="M22" i="10"/>
  <c r="N20" i="10"/>
  <c r="O20" i="10"/>
  <c r="P20" i="10"/>
  <c r="Q20" i="10"/>
  <c r="M20" i="10"/>
  <c r="Q19" i="10"/>
  <c r="P19" i="10"/>
  <c r="O19" i="10"/>
  <c r="N19" i="10"/>
  <c r="M19" i="10"/>
  <c r="Q18" i="10"/>
  <c r="P18" i="10"/>
  <c r="O18" i="10"/>
  <c r="N18" i="10"/>
  <c r="M18" i="10"/>
  <c r="M16" i="10"/>
  <c r="M15" i="10"/>
  <c r="N15" i="10"/>
  <c r="O15" i="10"/>
  <c r="P15" i="10"/>
  <c r="Q15" i="10"/>
  <c r="M13" i="10"/>
  <c r="N13" i="10"/>
  <c r="O13" i="10"/>
  <c r="P13" i="10"/>
  <c r="Q13" i="10"/>
  <c r="N14" i="10"/>
  <c r="O14" i="10"/>
  <c r="P14" i="10"/>
  <c r="Q14" i="10"/>
  <c r="N11" i="10"/>
  <c r="O11" i="10"/>
  <c r="P11" i="10"/>
  <c r="Q11" i="10"/>
  <c r="M11" i="10"/>
  <c r="N6" i="10"/>
  <c r="O6" i="10"/>
  <c r="P6" i="10"/>
  <c r="Q6" i="10"/>
  <c r="M6" i="10"/>
  <c r="M34" i="10" l="1"/>
  <c r="P34" i="10"/>
  <c r="M35" i="10"/>
  <c r="N53" i="10"/>
  <c r="O34" i="10"/>
  <c r="Q53" i="10"/>
  <c r="M53" i="10"/>
  <c r="M54" i="10"/>
  <c r="O53" i="10"/>
  <c r="N34" i="10"/>
  <c r="P53" i="10"/>
  <c r="Q24" i="10"/>
  <c r="P24" i="10"/>
  <c r="O24" i="10"/>
  <c r="N24" i="10"/>
  <c r="M24" i="10"/>
  <c r="L51" i="22"/>
  <c r="C51" i="22"/>
  <c r="L50" i="22"/>
  <c r="C50" i="22"/>
  <c r="L49" i="22"/>
  <c r="C49" i="22"/>
  <c r="L48" i="22"/>
  <c r="C48" i="22"/>
  <c r="L47" i="22"/>
  <c r="C47" i="22"/>
  <c r="L46" i="22"/>
  <c r="C46" i="22"/>
  <c r="L45" i="22"/>
  <c r="L44" i="22"/>
  <c r="L43" i="22"/>
  <c r="C43" i="22"/>
  <c r="L42" i="22"/>
  <c r="L41" i="22"/>
  <c r="C41" i="22"/>
  <c r="Q40" i="22"/>
  <c r="P40" i="22"/>
  <c r="O40" i="22"/>
  <c r="O38" i="22" s="1"/>
  <c r="N40" i="22"/>
  <c r="N38" i="22" s="1"/>
  <c r="M40" i="22"/>
  <c r="Q39" i="22"/>
  <c r="P39" i="22"/>
  <c r="O39" i="22"/>
  <c r="N39" i="22"/>
  <c r="M39" i="22"/>
  <c r="Q38" i="22"/>
  <c r="P38" i="22"/>
  <c r="M38" i="22"/>
  <c r="L37" i="22"/>
  <c r="L36" i="22"/>
  <c r="Q35" i="22"/>
  <c r="P35" i="22"/>
  <c r="P32" i="22" s="1"/>
  <c r="O35" i="22"/>
  <c r="O32" i="22" s="1"/>
  <c r="N35" i="22"/>
  <c r="M35" i="22"/>
  <c r="Q34" i="22"/>
  <c r="P34" i="22"/>
  <c r="O34" i="22"/>
  <c r="N34" i="22"/>
  <c r="M34" i="22"/>
  <c r="Q32" i="22"/>
  <c r="N32" i="22"/>
  <c r="M32" i="22"/>
  <c r="L31" i="22"/>
  <c r="L30" i="22"/>
  <c r="C30" i="22"/>
  <c r="L29" i="22"/>
  <c r="L28" i="22"/>
  <c r="L27" i="22"/>
  <c r="L26" i="22"/>
  <c r="C26" i="22"/>
  <c r="Q25" i="22"/>
  <c r="P25" i="22"/>
  <c r="O25" i="22"/>
  <c r="N25" i="22"/>
  <c r="N23" i="22" s="1"/>
  <c r="M25" i="22"/>
  <c r="Q24" i="22"/>
  <c r="P24" i="22"/>
  <c r="O24" i="22"/>
  <c r="O23" i="22" s="1"/>
  <c r="N24" i="22"/>
  <c r="Q23" i="22"/>
  <c r="P23" i="22"/>
  <c r="L22" i="22"/>
  <c r="L20" i="22"/>
  <c r="C20" i="22"/>
  <c r="L19" i="22"/>
  <c r="L18" i="22"/>
  <c r="M24" i="22" s="1"/>
  <c r="C17" i="22"/>
  <c r="L16" i="22"/>
  <c r="L15" i="22"/>
  <c r="C15" i="22"/>
  <c r="L14" i="22"/>
  <c r="L13" i="22"/>
  <c r="L12" i="22"/>
  <c r="L11" i="22"/>
  <c r="C11" i="22"/>
  <c r="Q10" i="22"/>
  <c r="Q8" i="22" s="1"/>
  <c r="P10" i="22"/>
  <c r="O10" i="22"/>
  <c r="N10" i="22"/>
  <c r="M10" i="22"/>
  <c r="L10" i="22" s="1"/>
  <c r="Q9" i="22"/>
  <c r="P9" i="22"/>
  <c r="O9" i="22"/>
  <c r="N9" i="22"/>
  <c r="N8" i="22" s="1"/>
  <c r="M9" i="22"/>
  <c r="P8" i="22"/>
  <c r="O8" i="22"/>
  <c r="L7" i="22"/>
  <c r="L6" i="22"/>
  <c r="C6" i="22"/>
  <c r="L34" i="22" l="1"/>
  <c r="L38" i="22"/>
  <c r="M8" i="22"/>
  <c r="L8" i="22" s="1"/>
  <c r="L35" i="22"/>
  <c r="L39" i="22"/>
  <c r="L9" i="22"/>
  <c r="L25" i="22"/>
  <c r="L40" i="22"/>
  <c r="L24" i="22"/>
  <c r="L23" i="22" s="1"/>
  <c r="M23" i="22"/>
  <c r="Q54" i="7"/>
  <c r="P54" i="7"/>
  <c r="O54" i="7"/>
  <c r="N54" i="7"/>
  <c r="M54" i="7"/>
  <c r="L54" i="7" s="1"/>
  <c r="Q53" i="7"/>
  <c r="P53" i="7"/>
  <c r="O53" i="7"/>
  <c r="O52" i="7" s="1"/>
  <c r="N53" i="7"/>
  <c r="M53" i="7"/>
  <c r="Q52" i="7"/>
  <c r="P52" i="7"/>
  <c r="N52" i="7"/>
  <c r="M52" i="7"/>
  <c r="L52" i="7" s="1"/>
  <c r="L51" i="7"/>
  <c r="C51" i="7"/>
  <c r="L50" i="7"/>
  <c r="C50" i="7"/>
  <c r="L49" i="7"/>
  <c r="C49" i="7"/>
  <c r="L48" i="7"/>
  <c r="C48" i="7"/>
  <c r="L47" i="7"/>
  <c r="C47" i="7"/>
  <c r="L46" i="7"/>
  <c r="C46" i="7"/>
  <c r="L45" i="7"/>
  <c r="L44" i="7"/>
  <c r="L43" i="7"/>
  <c r="C43" i="7"/>
  <c r="L42" i="7"/>
  <c r="L41" i="7"/>
  <c r="C41" i="7"/>
  <c r="Q40" i="7"/>
  <c r="Q38" i="7" s="1"/>
  <c r="P40" i="7"/>
  <c r="O40" i="7"/>
  <c r="N40" i="7"/>
  <c r="M40" i="7"/>
  <c r="L40" i="7" s="1"/>
  <c r="Q39" i="7"/>
  <c r="P39" i="7"/>
  <c r="O39" i="7"/>
  <c r="N39" i="7"/>
  <c r="M39" i="7"/>
  <c r="P38" i="7"/>
  <c r="O38" i="7"/>
  <c r="N38" i="7"/>
  <c r="L37" i="7"/>
  <c r="L36" i="7"/>
  <c r="Q35" i="7"/>
  <c r="P35" i="7"/>
  <c r="O35" i="7"/>
  <c r="N35" i="7"/>
  <c r="M35" i="7"/>
  <c r="Q34" i="7"/>
  <c r="P34" i="7"/>
  <c r="O34" i="7"/>
  <c r="N34" i="7"/>
  <c r="M34" i="7"/>
  <c r="Q32" i="7"/>
  <c r="P32" i="7"/>
  <c r="O32" i="7"/>
  <c r="N32" i="7"/>
  <c r="M32" i="7"/>
  <c r="L31" i="7"/>
  <c r="L30" i="7"/>
  <c r="L29" i="7"/>
  <c r="L28" i="7"/>
  <c r="L27" i="7"/>
  <c r="L26" i="7"/>
  <c r="Q25" i="7"/>
  <c r="P25" i="7"/>
  <c r="O25" i="7"/>
  <c r="N25" i="7"/>
  <c r="M25" i="7"/>
  <c r="L25" i="7" s="1"/>
  <c r="Q24" i="7"/>
  <c r="P24" i="7"/>
  <c r="P23" i="7" s="1"/>
  <c r="O24" i="7"/>
  <c r="N24" i="7"/>
  <c r="N23" i="7" s="1"/>
  <c r="Q23" i="7"/>
  <c r="O23" i="7"/>
  <c r="L22" i="7"/>
  <c r="L20" i="7"/>
  <c r="L19" i="7"/>
  <c r="L18" i="7"/>
  <c r="M24" i="7" s="1"/>
  <c r="C17" i="7"/>
  <c r="L16" i="7"/>
  <c r="L15" i="7"/>
  <c r="C15" i="7"/>
  <c r="L14" i="7"/>
  <c r="L13" i="7"/>
  <c r="L12" i="7"/>
  <c r="L11" i="7"/>
  <c r="C11" i="7"/>
  <c r="Q10" i="7"/>
  <c r="P10" i="7"/>
  <c r="O10" i="7"/>
  <c r="N10" i="7"/>
  <c r="M10" i="7"/>
  <c r="L10" i="7" s="1"/>
  <c r="Q9" i="7"/>
  <c r="P9" i="7"/>
  <c r="O9" i="7"/>
  <c r="O8" i="7" s="1"/>
  <c r="N9" i="7"/>
  <c r="M9" i="7"/>
  <c r="Q8" i="7"/>
  <c r="P8" i="7"/>
  <c r="N8" i="7"/>
  <c r="M8" i="7"/>
  <c r="L7" i="7"/>
  <c r="L6" i="7"/>
  <c r="C6" i="7"/>
  <c r="L24" i="7" l="1"/>
  <c r="M23" i="7"/>
  <c r="L8" i="7"/>
  <c r="L53" i="7"/>
  <c r="P56" i="7"/>
  <c r="N57" i="7"/>
  <c r="L34" i="7"/>
  <c r="L32" i="7" s="1"/>
  <c r="M38" i="7"/>
  <c r="L38" i="7" s="1"/>
  <c r="M56" i="7"/>
  <c r="Q56" i="7"/>
  <c r="O57" i="7"/>
  <c r="L9" i="7"/>
  <c r="L35" i="7"/>
  <c r="L39" i="7"/>
  <c r="N56" i="7"/>
  <c r="N55" i="7" s="1"/>
  <c r="P57" i="7"/>
  <c r="L57" i="7" s="1"/>
  <c r="L32" i="22"/>
  <c r="O56" i="7"/>
  <c r="O55" i="7" s="1"/>
  <c r="M57" i="7"/>
  <c r="M55" i="7" s="1"/>
  <c r="Q57" i="7"/>
  <c r="L23" i="7"/>
  <c r="Q55" i="7" l="1"/>
  <c r="L56" i="7"/>
  <c r="L55" i="7" s="1"/>
  <c r="P55" i="7"/>
  <c r="Q54" i="23"/>
  <c r="P54" i="23"/>
  <c r="O54" i="23"/>
  <c r="N54" i="23"/>
  <c r="M54" i="23"/>
  <c r="L54" i="23"/>
  <c r="Q53" i="23"/>
  <c r="P53" i="23"/>
  <c r="O53" i="23"/>
  <c r="O52" i="23" s="1"/>
  <c r="N53" i="23"/>
  <c r="L53" i="23" s="1"/>
  <c r="M53" i="23"/>
  <c r="Q52" i="23"/>
  <c r="P52" i="23"/>
  <c r="M52" i="23"/>
  <c r="L51" i="23"/>
  <c r="C51" i="23"/>
  <c r="L50" i="23"/>
  <c r="C50" i="23"/>
  <c r="L49" i="23"/>
  <c r="C49" i="23"/>
  <c r="L48" i="23"/>
  <c r="C48" i="23"/>
  <c r="L47" i="23"/>
  <c r="C47" i="23"/>
  <c r="L46" i="23"/>
  <c r="C46" i="23"/>
  <c r="L45" i="23"/>
  <c r="L44" i="23"/>
  <c r="L43" i="23"/>
  <c r="C43" i="23"/>
  <c r="L42" i="23"/>
  <c r="L41" i="23"/>
  <c r="C41" i="23"/>
  <c r="Q40" i="23"/>
  <c r="P40" i="23"/>
  <c r="O40" i="23"/>
  <c r="N40" i="23"/>
  <c r="N38" i="23" s="1"/>
  <c r="M40" i="23"/>
  <c r="L40" i="23" s="1"/>
  <c r="Q39" i="23"/>
  <c r="P39" i="23"/>
  <c r="O39" i="23"/>
  <c r="N39" i="23"/>
  <c r="M39" i="23"/>
  <c r="Q38" i="23"/>
  <c r="P38" i="23"/>
  <c r="O38" i="23"/>
  <c r="M38" i="23"/>
  <c r="L37" i="23"/>
  <c r="L36" i="23"/>
  <c r="Q35" i="23"/>
  <c r="P35" i="23"/>
  <c r="P32" i="23" s="1"/>
  <c r="O35" i="23"/>
  <c r="O32" i="23" s="1"/>
  <c r="N35" i="23"/>
  <c r="M35" i="23"/>
  <c r="Q34" i="23"/>
  <c r="P34" i="23"/>
  <c r="O34" i="23"/>
  <c r="N34" i="23"/>
  <c r="M34" i="23"/>
  <c r="Q32" i="23"/>
  <c r="N32" i="23"/>
  <c r="M32" i="23"/>
  <c r="L31" i="23"/>
  <c r="L30" i="23"/>
  <c r="C30" i="23"/>
  <c r="L29" i="23"/>
  <c r="L28" i="23"/>
  <c r="L27" i="23"/>
  <c r="L26" i="23"/>
  <c r="C26" i="23"/>
  <c r="Q25" i="23"/>
  <c r="P25" i="23"/>
  <c r="O25" i="23"/>
  <c r="N25" i="23"/>
  <c r="M25" i="23"/>
  <c r="Q24" i="23"/>
  <c r="P24" i="23"/>
  <c r="P23" i="23" s="1"/>
  <c r="O24" i="23"/>
  <c r="N24" i="23"/>
  <c r="N23" i="23" s="1"/>
  <c r="Q23" i="23"/>
  <c r="O23" i="23"/>
  <c r="L22" i="23"/>
  <c r="L20" i="23"/>
  <c r="L19" i="23"/>
  <c r="L18" i="23"/>
  <c r="M24" i="23" s="1"/>
  <c r="C17" i="23"/>
  <c r="L16" i="23"/>
  <c r="L15" i="23"/>
  <c r="C15" i="23"/>
  <c r="L14" i="23"/>
  <c r="L13" i="23"/>
  <c r="L12" i="23"/>
  <c r="L11" i="23"/>
  <c r="C11" i="23"/>
  <c r="Q10" i="23"/>
  <c r="Q57" i="23" s="1"/>
  <c r="P10" i="23"/>
  <c r="O10" i="23"/>
  <c r="O57" i="23" s="1"/>
  <c r="N10" i="23"/>
  <c r="N57" i="23" s="1"/>
  <c r="M10" i="23"/>
  <c r="M57" i="23" s="1"/>
  <c r="Q9" i="23"/>
  <c r="P9" i="23"/>
  <c r="P8" i="23" s="1"/>
  <c r="O9" i="23"/>
  <c r="N9" i="23"/>
  <c r="M9" i="23"/>
  <c r="L9" i="23" s="1"/>
  <c r="Q8" i="23"/>
  <c r="O8" i="23"/>
  <c r="N8" i="23"/>
  <c r="M8" i="23"/>
  <c r="L7" i="23"/>
  <c r="L6" i="23"/>
  <c r="C6" i="23"/>
  <c r="M56" i="23" l="1"/>
  <c r="M23" i="23"/>
  <c r="L8" i="23"/>
  <c r="O56" i="23"/>
  <c r="L34" i="23"/>
  <c r="L38" i="23"/>
  <c r="N52" i="23"/>
  <c r="L52" i="23" s="1"/>
  <c r="P56" i="23"/>
  <c r="L10" i="23"/>
  <c r="P57" i="23"/>
  <c r="L57" i="23" s="1"/>
  <c r="Q56" i="23"/>
  <c r="L35" i="23"/>
  <c r="L39" i="23"/>
  <c r="L25" i="23"/>
  <c r="N56" i="23"/>
  <c r="N55" i="23" s="1"/>
  <c r="M55" i="23"/>
  <c r="O55" i="23"/>
  <c r="Q55" i="23"/>
  <c r="L24" i="23"/>
  <c r="L56" i="23" l="1"/>
  <c r="L55" i="23" s="1"/>
  <c r="L32" i="23"/>
  <c r="L23" i="23"/>
  <c r="P55" i="23"/>
  <c r="N51" i="5"/>
  <c r="O51" i="5" s="1"/>
  <c r="C51" i="5"/>
  <c r="L50" i="5"/>
  <c r="C50" i="5"/>
  <c r="L49" i="5"/>
  <c r="C49" i="5"/>
  <c r="L48" i="5"/>
  <c r="C48" i="5"/>
  <c r="L47" i="5"/>
  <c r="C47" i="5"/>
  <c r="L46" i="5"/>
  <c r="C46" i="5"/>
  <c r="L45" i="5"/>
  <c r="L44" i="5"/>
  <c r="N43" i="5"/>
  <c r="C43" i="5"/>
  <c r="N42" i="5"/>
  <c r="L41" i="5"/>
  <c r="C41" i="5"/>
  <c r="Q40" i="5"/>
  <c r="P40" i="5"/>
  <c r="O40" i="5"/>
  <c r="N40" i="5"/>
  <c r="N38" i="5" s="1"/>
  <c r="M40" i="5"/>
  <c r="L40" i="5" s="1"/>
  <c r="Q39" i="5"/>
  <c r="P39" i="5"/>
  <c r="O39" i="5"/>
  <c r="N39" i="5"/>
  <c r="M39" i="5"/>
  <c r="Q38" i="5"/>
  <c r="P38" i="5"/>
  <c r="O38" i="5"/>
  <c r="M38" i="5"/>
  <c r="L37" i="5"/>
  <c r="L36" i="5"/>
  <c r="M35" i="5"/>
  <c r="Q34" i="5"/>
  <c r="P34" i="5"/>
  <c r="O34" i="5"/>
  <c r="N34" i="5"/>
  <c r="M34" i="5"/>
  <c r="M32" i="5"/>
  <c r="L31" i="5"/>
  <c r="L30" i="5"/>
  <c r="C30" i="5"/>
  <c r="L29" i="5"/>
  <c r="L28" i="5"/>
  <c r="N27" i="5"/>
  <c r="N35" i="5" s="1"/>
  <c r="N32" i="5" s="1"/>
  <c r="L26" i="5"/>
  <c r="C26" i="5"/>
  <c r="M25" i="5"/>
  <c r="Q24" i="5"/>
  <c r="P24" i="5"/>
  <c r="O24" i="5"/>
  <c r="N24" i="5"/>
  <c r="L22" i="5"/>
  <c r="L20" i="5"/>
  <c r="L19" i="5"/>
  <c r="L18" i="5"/>
  <c r="M24" i="5" s="1"/>
  <c r="C17" i="5"/>
  <c r="N16" i="5"/>
  <c r="L15" i="5"/>
  <c r="C15" i="5"/>
  <c r="L14" i="5"/>
  <c r="L13" i="5"/>
  <c r="L12" i="5"/>
  <c r="L11" i="5"/>
  <c r="C11" i="5"/>
  <c r="Q10" i="5"/>
  <c r="P10" i="5"/>
  <c r="O10" i="5"/>
  <c r="L10" i="5" s="1"/>
  <c r="N10" i="5"/>
  <c r="M10" i="5"/>
  <c r="Q9" i="5"/>
  <c r="Q8" i="5" s="1"/>
  <c r="P9" i="5"/>
  <c r="O9" i="5"/>
  <c r="N9" i="5"/>
  <c r="N8" i="5" s="1"/>
  <c r="M9" i="5"/>
  <c r="L9" i="5" s="1"/>
  <c r="P8" i="5"/>
  <c r="O8" i="5"/>
  <c r="L7" i="5"/>
  <c r="L6" i="5"/>
  <c r="C6" i="5"/>
  <c r="O43" i="5" l="1"/>
  <c r="L42" i="24"/>
  <c r="N43" i="10"/>
  <c r="N25" i="5"/>
  <c r="N23" i="5" s="1"/>
  <c r="L16" i="24"/>
  <c r="N16" i="10"/>
  <c r="L34" i="5"/>
  <c r="M8" i="5"/>
  <c r="L8" i="5" s="1"/>
  <c r="L38" i="5"/>
  <c r="L39" i="5"/>
  <c r="O42" i="5"/>
  <c r="L41" i="24"/>
  <c r="N42" i="10"/>
  <c r="P51" i="5"/>
  <c r="M50" i="24"/>
  <c r="O51" i="10"/>
  <c r="L24" i="5"/>
  <c r="M23" i="5"/>
  <c r="O16" i="5"/>
  <c r="O27" i="5"/>
  <c r="M27" i="24" l="1"/>
  <c r="M34" i="24" s="1"/>
  <c r="M32" i="24" s="1"/>
  <c r="O27" i="10"/>
  <c r="O35" i="10" s="1"/>
  <c r="M16" i="24"/>
  <c r="O16" i="10"/>
  <c r="P42" i="5"/>
  <c r="M41" i="24"/>
  <c r="J41" i="24" s="1"/>
  <c r="O42" i="10"/>
  <c r="Q51" i="5"/>
  <c r="Q51" i="10" s="1"/>
  <c r="P51" i="10"/>
  <c r="J16" i="24"/>
  <c r="P43" i="5"/>
  <c r="M42" i="24"/>
  <c r="J42" i="24" s="1"/>
  <c r="O43" i="10"/>
  <c r="O35" i="5"/>
  <c r="P27" i="5"/>
  <c r="P27" i="10" s="1"/>
  <c r="P35" i="10" s="1"/>
  <c r="O25" i="5"/>
  <c r="P16" i="5"/>
  <c r="P16" i="10" s="1"/>
  <c r="Q43" i="5" l="1"/>
  <c r="Q43" i="10" s="1"/>
  <c r="P43" i="10"/>
  <c r="Q42" i="5"/>
  <c r="Q42" i="10" s="1"/>
  <c r="P42" i="10"/>
  <c r="P54" i="10" s="1"/>
  <c r="L42" i="5"/>
  <c r="O54" i="10"/>
  <c r="M53" i="24"/>
  <c r="L51" i="5"/>
  <c r="P25" i="5"/>
  <c r="P23" i="5" s="1"/>
  <c r="Q16" i="5"/>
  <c r="P35" i="5"/>
  <c r="P32" i="5" s="1"/>
  <c r="Q27" i="5"/>
  <c r="O23" i="5"/>
  <c r="O32" i="5"/>
  <c r="Q54" i="10" l="1"/>
  <c r="M51" i="24"/>
  <c r="Q25" i="5"/>
  <c r="Q16" i="10"/>
  <c r="L43" i="5"/>
  <c r="Q35" i="5"/>
  <c r="Q27" i="10"/>
  <c r="Q35" i="10" s="1"/>
  <c r="L27" i="5"/>
  <c r="L16" i="5"/>
  <c r="Q23" i="5" l="1"/>
  <c r="L25" i="5"/>
  <c r="L23" i="5" s="1"/>
  <c r="Q32" i="5"/>
  <c r="L35" i="5"/>
  <c r="L32" i="5" s="1"/>
  <c r="L51" i="8"/>
  <c r="C51" i="8"/>
  <c r="L50" i="8"/>
  <c r="C50" i="8"/>
  <c r="L49" i="8"/>
  <c r="C49" i="8"/>
  <c r="L48" i="8"/>
  <c r="C48" i="8"/>
  <c r="L47" i="8"/>
  <c r="C47" i="8"/>
  <c r="L46" i="8"/>
  <c r="C46" i="8"/>
  <c r="L45" i="8"/>
  <c r="L44" i="8"/>
  <c r="L43" i="8"/>
  <c r="C43" i="8"/>
  <c r="L42" i="8"/>
  <c r="L41" i="8"/>
  <c r="C41" i="8"/>
  <c r="Q40" i="8"/>
  <c r="P40" i="8"/>
  <c r="P38" i="8" s="1"/>
  <c r="O40" i="8"/>
  <c r="O38" i="8" s="1"/>
  <c r="N40" i="8"/>
  <c r="M40" i="8"/>
  <c r="Q39" i="8"/>
  <c r="P39" i="8"/>
  <c r="O39" i="8"/>
  <c r="N39" i="8"/>
  <c r="M39" i="8"/>
  <c r="L39" i="8" s="1"/>
  <c r="Q38" i="8"/>
  <c r="N38" i="8"/>
  <c r="M38" i="8"/>
  <c r="L37" i="8"/>
  <c r="L36" i="8"/>
  <c r="Q35" i="8"/>
  <c r="Q32" i="8" s="1"/>
  <c r="P35" i="8"/>
  <c r="P32" i="8" s="1"/>
  <c r="O35" i="8"/>
  <c r="N35" i="8"/>
  <c r="M35" i="8"/>
  <c r="L35" i="8" s="1"/>
  <c r="Q34" i="8"/>
  <c r="P34" i="8"/>
  <c r="O34" i="8"/>
  <c r="N34" i="8"/>
  <c r="M34" i="8"/>
  <c r="O32" i="8"/>
  <c r="N32" i="8"/>
  <c r="L31" i="8"/>
  <c r="L30" i="8"/>
  <c r="C30" i="8"/>
  <c r="L29" i="8"/>
  <c r="L28" i="8"/>
  <c r="L27" i="8"/>
  <c r="L26" i="8"/>
  <c r="C26" i="8"/>
  <c r="Q25" i="8"/>
  <c r="P25" i="8"/>
  <c r="L25" i="8" s="1"/>
  <c r="O25" i="8"/>
  <c r="N25" i="8"/>
  <c r="M25" i="8"/>
  <c r="Q24" i="8"/>
  <c r="Q23" i="8" s="1"/>
  <c r="P24" i="8"/>
  <c r="O24" i="8"/>
  <c r="N24" i="8"/>
  <c r="N23" i="8" s="1"/>
  <c r="M24" i="8"/>
  <c r="M23" i="8" s="1"/>
  <c r="O23" i="8"/>
  <c r="L22" i="8"/>
  <c r="L20" i="8"/>
  <c r="L19" i="8"/>
  <c r="L18" i="8"/>
  <c r="C17" i="8"/>
  <c r="L16" i="8"/>
  <c r="L15" i="8"/>
  <c r="C15" i="8"/>
  <c r="L14" i="8"/>
  <c r="L13" i="8"/>
  <c r="L12" i="8"/>
  <c r="L11" i="8"/>
  <c r="C11" i="8"/>
  <c r="Q10" i="8"/>
  <c r="P10" i="8"/>
  <c r="P8" i="8" s="1"/>
  <c r="O10" i="8"/>
  <c r="N10" i="8"/>
  <c r="M10" i="8"/>
  <c r="L10" i="8" s="1"/>
  <c r="Q9" i="8"/>
  <c r="Q8" i="8" s="1"/>
  <c r="P9" i="8"/>
  <c r="O9" i="8"/>
  <c r="N9" i="8"/>
  <c r="N8" i="8" s="1"/>
  <c r="M9" i="8"/>
  <c r="M8" i="8" s="1"/>
  <c r="O8" i="8"/>
  <c r="L7" i="8"/>
  <c r="L6" i="8"/>
  <c r="C6" i="8"/>
  <c r="L8" i="8" l="1"/>
  <c r="P23" i="8"/>
  <c r="L40" i="8"/>
  <c r="M32" i="8"/>
  <c r="L9" i="8"/>
  <c r="L24" i="8"/>
  <c r="L23" i="8" s="1"/>
  <c r="L34" i="8"/>
  <c r="L38" i="8"/>
  <c r="L51" i="9"/>
  <c r="C51" i="9"/>
  <c r="L50" i="9"/>
  <c r="C50" i="9"/>
  <c r="L49" i="9"/>
  <c r="C49" i="9"/>
  <c r="L48" i="9"/>
  <c r="C48" i="9"/>
  <c r="L47" i="9"/>
  <c r="C47" i="9"/>
  <c r="L46" i="9"/>
  <c r="C46" i="9"/>
  <c r="L45" i="9"/>
  <c r="L44" i="9"/>
  <c r="L43" i="9"/>
  <c r="H43" i="9"/>
  <c r="G43" i="9"/>
  <c r="F43" i="9"/>
  <c r="E43" i="9"/>
  <c r="D43" i="9"/>
  <c r="C43" i="9" s="1"/>
  <c r="L42" i="9"/>
  <c r="L41" i="9"/>
  <c r="C41" i="9"/>
  <c r="Q40" i="9"/>
  <c r="P40" i="9"/>
  <c r="O40" i="9"/>
  <c r="N40" i="9"/>
  <c r="M40" i="9"/>
  <c r="L40" i="9" s="1"/>
  <c r="Q39" i="9"/>
  <c r="P39" i="9"/>
  <c r="O39" i="9"/>
  <c r="N39" i="9"/>
  <c r="L39" i="9" s="1"/>
  <c r="M39" i="9"/>
  <c r="Q38" i="9"/>
  <c r="P38" i="9"/>
  <c r="O38" i="9"/>
  <c r="N38" i="9"/>
  <c r="M38" i="9"/>
  <c r="L38" i="9" s="1"/>
  <c r="L37" i="9"/>
  <c r="L36" i="9"/>
  <c r="Q35" i="9"/>
  <c r="P35" i="9"/>
  <c r="O35" i="9"/>
  <c r="N35" i="9"/>
  <c r="M35" i="9"/>
  <c r="L35" i="9" s="1"/>
  <c r="Q34" i="9"/>
  <c r="P34" i="9"/>
  <c r="O34" i="9"/>
  <c r="L34" i="9" s="1"/>
  <c r="L32" i="9" s="1"/>
  <c r="N34" i="9"/>
  <c r="M34" i="9"/>
  <c r="Q32" i="9"/>
  <c r="P32" i="9"/>
  <c r="O32" i="9"/>
  <c r="N32" i="9"/>
  <c r="M32" i="9"/>
  <c r="L31" i="9"/>
  <c r="L30" i="9"/>
  <c r="C30" i="9"/>
  <c r="L29" i="9"/>
  <c r="L28" i="9"/>
  <c r="L27" i="9"/>
  <c r="L26" i="9"/>
  <c r="C26" i="9"/>
  <c r="Q25" i="9"/>
  <c r="P25" i="9"/>
  <c r="O25" i="9"/>
  <c r="O23" i="9" s="1"/>
  <c r="N25" i="9"/>
  <c r="L25" i="9" s="1"/>
  <c r="M25" i="9"/>
  <c r="Q24" i="9"/>
  <c r="Q23" i="9" s="1"/>
  <c r="P24" i="9"/>
  <c r="O24" i="9"/>
  <c r="N24" i="9"/>
  <c r="P23" i="9"/>
  <c r="N23" i="9"/>
  <c r="L22" i="9"/>
  <c r="L20" i="9"/>
  <c r="L19" i="9"/>
  <c r="L18" i="9"/>
  <c r="M24" i="9" s="1"/>
  <c r="C17" i="9"/>
  <c r="L16" i="9"/>
  <c r="L15" i="9"/>
  <c r="C15" i="9"/>
  <c r="L14" i="9"/>
  <c r="L13" i="9"/>
  <c r="L12" i="9"/>
  <c r="L11" i="9"/>
  <c r="C11" i="9"/>
  <c r="Q10" i="9"/>
  <c r="P10" i="9"/>
  <c r="O10" i="9"/>
  <c r="N10" i="9"/>
  <c r="M10" i="9"/>
  <c r="Q9" i="9"/>
  <c r="P9" i="9"/>
  <c r="O9" i="9"/>
  <c r="O8" i="9" s="1"/>
  <c r="N9" i="9"/>
  <c r="N8" i="9" s="1"/>
  <c r="M9" i="9"/>
  <c r="Q8" i="9"/>
  <c r="P8" i="9"/>
  <c r="M8" i="9"/>
  <c r="L7" i="9"/>
  <c r="L6" i="9"/>
  <c r="C6" i="9"/>
  <c r="L8" i="9" l="1"/>
  <c r="L9" i="9"/>
  <c r="L10" i="9"/>
  <c r="M23" i="9"/>
  <c r="L24" i="9"/>
  <c r="L23" i="9" s="1"/>
  <c r="L51" i="6" l="1"/>
  <c r="C51" i="6"/>
  <c r="L50" i="6"/>
  <c r="C50" i="6"/>
  <c r="L49" i="6"/>
  <c r="C49" i="6"/>
  <c r="L48" i="6"/>
  <c r="C48" i="6"/>
  <c r="L47" i="6"/>
  <c r="C47" i="6"/>
  <c r="L46" i="6"/>
  <c r="C46" i="6"/>
  <c r="L45" i="6"/>
  <c r="L44" i="6"/>
  <c r="L43" i="6"/>
  <c r="C43" i="6"/>
  <c r="L42" i="6"/>
  <c r="L41" i="6"/>
  <c r="C41" i="6"/>
  <c r="Q40" i="6"/>
  <c r="Q38" i="6" s="1"/>
  <c r="P40" i="6"/>
  <c r="O40" i="6"/>
  <c r="N40" i="6"/>
  <c r="N38" i="6" s="1"/>
  <c r="M40" i="6"/>
  <c r="L40" i="6" s="1"/>
  <c r="Q39" i="6"/>
  <c r="P39" i="6"/>
  <c r="O39" i="6"/>
  <c r="N39" i="6"/>
  <c r="M39" i="6"/>
  <c r="P38" i="6"/>
  <c r="O38" i="6"/>
  <c r="L37" i="6"/>
  <c r="L36" i="6"/>
  <c r="Q35" i="6"/>
  <c r="P35" i="6"/>
  <c r="O35" i="6"/>
  <c r="O32" i="6" s="1"/>
  <c r="N35" i="6"/>
  <c r="N32" i="6" s="1"/>
  <c r="M35" i="6"/>
  <c r="Q34" i="6"/>
  <c r="P34" i="6"/>
  <c r="O34" i="6"/>
  <c r="N34" i="6"/>
  <c r="M34" i="6"/>
  <c r="Q32" i="6"/>
  <c r="P32" i="6"/>
  <c r="M32" i="6"/>
  <c r="L31" i="6"/>
  <c r="L30" i="6"/>
  <c r="C30" i="6"/>
  <c r="L29" i="6"/>
  <c r="L28" i="6"/>
  <c r="L27" i="6"/>
  <c r="L26" i="6"/>
  <c r="C26" i="6"/>
  <c r="Q25" i="6"/>
  <c r="Q23" i="6" s="1"/>
  <c r="P25" i="6"/>
  <c r="O25" i="6"/>
  <c r="N25" i="6"/>
  <c r="M25" i="6"/>
  <c r="L25" i="6" s="1"/>
  <c r="Q24" i="6"/>
  <c r="P24" i="6"/>
  <c r="O24" i="6"/>
  <c r="N24" i="6"/>
  <c r="N23" i="6" s="1"/>
  <c r="P23" i="6"/>
  <c r="O23" i="6"/>
  <c r="L22" i="6"/>
  <c r="L20" i="6"/>
  <c r="L19" i="6"/>
  <c r="L18" i="6"/>
  <c r="M24" i="6" s="1"/>
  <c r="C17" i="6"/>
  <c r="L16" i="6"/>
  <c r="L15" i="6"/>
  <c r="C15" i="6"/>
  <c r="L14" i="6"/>
  <c r="L13" i="6"/>
  <c r="L12" i="6"/>
  <c r="L11" i="6"/>
  <c r="C11" i="6"/>
  <c r="Q10" i="6"/>
  <c r="P10" i="6"/>
  <c r="O10" i="6"/>
  <c r="N10" i="6"/>
  <c r="M10" i="6"/>
  <c r="L10" i="6" s="1"/>
  <c r="Q9" i="6"/>
  <c r="P9" i="6"/>
  <c r="P8" i="6" s="1"/>
  <c r="O9" i="6"/>
  <c r="O8" i="6" s="1"/>
  <c r="N9" i="6"/>
  <c r="M9" i="6"/>
  <c r="Q8" i="6"/>
  <c r="N8" i="6"/>
  <c r="M8" i="6"/>
  <c r="L8" i="6" s="1"/>
  <c r="L7" i="6"/>
  <c r="L6" i="6"/>
  <c r="C6" i="6"/>
  <c r="L24" i="6" l="1"/>
  <c r="M23" i="6"/>
  <c r="L9" i="6"/>
  <c r="L34" i="6"/>
  <c r="L32" i="6" s="1"/>
  <c r="M38" i="6"/>
  <c r="L38" i="6" s="1"/>
  <c r="L35" i="6"/>
  <c r="L39" i="6"/>
  <c r="L23" i="6"/>
  <c r="L51" i="11" l="1"/>
  <c r="C51" i="11"/>
  <c r="L50" i="11"/>
  <c r="C50" i="11"/>
  <c r="L49" i="11"/>
  <c r="C49" i="11"/>
  <c r="L48" i="11"/>
  <c r="C48" i="11"/>
  <c r="L47" i="11"/>
  <c r="C47" i="11"/>
  <c r="L46" i="11"/>
  <c r="C46" i="11"/>
  <c r="L45" i="11"/>
  <c r="L44" i="11"/>
  <c r="L43" i="11"/>
  <c r="C43" i="11"/>
  <c r="L42" i="11"/>
  <c r="L41" i="11"/>
  <c r="C41" i="11"/>
  <c r="Q40" i="11"/>
  <c r="Q38" i="11" s="1"/>
  <c r="P40" i="11"/>
  <c r="O40" i="11"/>
  <c r="N40" i="11"/>
  <c r="N38" i="11" s="1"/>
  <c r="M40" i="11"/>
  <c r="L40" i="11" s="1"/>
  <c r="Q39" i="11"/>
  <c r="P39" i="11"/>
  <c r="O39" i="11"/>
  <c r="N39" i="11"/>
  <c r="M39" i="11"/>
  <c r="P38" i="11"/>
  <c r="O38" i="11"/>
  <c r="L37" i="11"/>
  <c r="C37" i="11"/>
  <c r="L36" i="11"/>
  <c r="H36" i="11"/>
  <c r="G36" i="11"/>
  <c r="F36" i="11"/>
  <c r="C36" i="11" s="1"/>
  <c r="E36" i="11"/>
  <c r="D36" i="11"/>
  <c r="Q35" i="11"/>
  <c r="P35" i="11"/>
  <c r="O35" i="11"/>
  <c r="N35" i="11"/>
  <c r="M35" i="11"/>
  <c r="L35" i="11" s="1"/>
  <c r="Q34" i="11"/>
  <c r="P34" i="11"/>
  <c r="O34" i="11"/>
  <c r="L34" i="11" s="1"/>
  <c r="N34" i="11"/>
  <c r="M34" i="11"/>
  <c r="Q32" i="11"/>
  <c r="P32" i="11"/>
  <c r="O32" i="11"/>
  <c r="N32" i="11"/>
  <c r="M32" i="11"/>
  <c r="L31" i="11"/>
  <c r="L30" i="11"/>
  <c r="L29" i="11"/>
  <c r="L28" i="11"/>
  <c r="L27" i="11"/>
  <c r="L26" i="11"/>
  <c r="Q25" i="11"/>
  <c r="P25" i="11"/>
  <c r="O25" i="11"/>
  <c r="N25" i="11"/>
  <c r="M25" i="11"/>
  <c r="L25" i="11" s="1"/>
  <c r="Q24" i="11"/>
  <c r="P24" i="11"/>
  <c r="P23" i="11" s="1"/>
  <c r="O24" i="11"/>
  <c r="O23" i="11" s="1"/>
  <c r="N24" i="11"/>
  <c r="M24" i="11"/>
  <c r="Q23" i="11"/>
  <c r="N23" i="11"/>
  <c r="M23" i="11"/>
  <c r="L22" i="11"/>
  <c r="L20" i="11"/>
  <c r="L19" i="11"/>
  <c r="L18" i="11"/>
  <c r="C17" i="11"/>
  <c r="L16" i="11"/>
  <c r="L15" i="11"/>
  <c r="C15" i="11"/>
  <c r="L14" i="11"/>
  <c r="L13" i="11"/>
  <c r="L12" i="11"/>
  <c r="L11" i="11"/>
  <c r="C11" i="11"/>
  <c r="Q10" i="11"/>
  <c r="P10" i="11"/>
  <c r="P8" i="11" s="1"/>
  <c r="O10" i="11"/>
  <c r="N10" i="11"/>
  <c r="M10" i="11"/>
  <c r="Q9" i="11"/>
  <c r="Q8" i="11" s="1"/>
  <c r="P9" i="11"/>
  <c r="O9" i="11"/>
  <c r="N9" i="11"/>
  <c r="M9" i="11"/>
  <c r="L9" i="11" s="1"/>
  <c r="O8" i="11"/>
  <c r="N8" i="11"/>
  <c r="L7" i="11"/>
  <c r="L6" i="11"/>
  <c r="C6" i="11"/>
  <c r="L51" i="12"/>
  <c r="C51" i="12"/>
  <c r="L50" i="12"/>
  <c r="C50" i="12"/>
  <c r="L49" i="12"/>
  <c r="C49" i="12"/>
  <c r="L48" i="12"/>
  <c r="C48" i="12"/>
  <c r="L47" i="12"/>
  <c r="C47" i="12"/>
  <c r="L46" i="12"/>
  <c r="C46" i="12"/>
  <c r="L45" i="12"/>
  <c r="L44" i="12"/>
  <c r="L43" i="12"/>
  <c r="H43" i="12"/>
  <c r="G43" i="12"/>
  <c r="F43" i="12"/>
  <c r="E43" i="12"/>
  <c r="D43" i="12"/>
  <c r="C43" i="12" s="1"/>
  <c r="L42" i="12"/>
  <c r="L41" i="12"/>
  <c r="C41" i="12"/>
  <c r="Q40" i="12"/>
  <c r="P40" i="12"/>
  <c r="O40" i="12"/>
  <c r="N40" i="12"/>
  <c r="M40" i="12"/>
  <c r="L40" i="12" s="1"/>
  <c r="Q39" i="12"/>
  <c r="P39" i="12"/>
  <c r="O39" i="12"/>
  <c r="L39" i="12" s="1"/>
  <c r="N39" i="12"/>
  <c r="M39" i="12"/>
  <c r="Q38" i="12"/>
  <c r="P38" i="12"/>
  <c r="O38" i="12"/>
  <c r="N38" i="12"/>
  <c r="M38" i="12"/>
  <c r="L38" i="12" s="1"/>
  <c r="L37" i="12"/>
  <c r="L36" i="12"/>
  <c r="Q35" i="12"/>
  <c r="P35" i="12"/>
  <c r="O35" i="12"/>
  <c r="N35" i="12"/>
  <c r="M35" i="12"/>
  <c r="L35" i="12" s="1"/>
  <c r="Q34" i="12"/>
  <c r="P34" i="12"/>
  <c r="O34" i="12"/>
  <c r="L34" i="12" s="1"/>
  <c r="L32" i="12" s="1"/>
  <c r="N34" i="12"/>
  <c r="M34" i="12"/>
  <c r="Q32" i="12"/>
  <c r="P32" i="12"/>
  <c r="O32" i="12"/>
  <c r="N32" i="12"/>
  <c r="M32" i="12"/>
  <c r="L31" i="12"/>
  <c r="L30" i="12"/>
  <c r="C30" i="12"/>
  <c r="L29" i="12"/>
  <c r="L28" i="12"/>
  <c r="L27" i="12"/>
  <c r="L26" i="12"/>
  <c r="C26" i="12"/>
  <c r="Q24" i="12"/>
  <c r="P24" i="12"/>
  <c r="O24" i="12"/>
  <c r="N24" i="12"/>
  <c r="N23" i="12" s="1"/>
  <c r="L22" i="12"/>
  <c r="L20" i="12"/>
  <c r="L19" i="12"/>
  <c r="L18" i="12"/>
  <c r="M24" i="12" s="1"/>
  <c r="C17" i="12"/>
  <c r="L16" i="12"/>
  <c r="L15" i="12"/>
  <c r="C15" i="12"/>
  <c r="M14" i="12"/>
  <c r="L14" i="12"/>
  <c r="L13" i="12"/>
  <c r="Q12" i="12"/>
  <c r="P12" i="12"/>
  <c r="P12" i="10" s="1"/>
  <c r="P25" i="10" s="1"/>
  <c r="O12" i="12"/>
  <c r="N12" i="12"/>
  <c r="N25" i="12" s="1"/>
  <c r="M12" i="12"/>
  <c r="L11" i="12"/>
  <c r="C11" i="12"/>
  <c r="Q10" i="12"/>
  <c r="Q8" i="12" s="1"/>
  <c r="P10" i="12"/>
  <c r="O10" i="12"/>
  <c r="N10" i="12"/>
  <c r="M10" i="12"/>
  <c r="L10" i="12" s="1"/>
  <c r="Q9" i="12"/>
  <c r="P9" i="12"/>
  <c r="P8" i="12" s="1"/>
  <c r="O9" i="12"/>
  <c r="N9" i="12"/>
  <c r="N8" i="12" s="1"/>
  <c r="M9" i="12"/>
  <c r="O8" i="12"/>
  <c r="L7" i="12"/>
  <c r="L6" i="12"/>
  <c r="C6" i="12"/>
  <c r="L32" i="11" l="1"/>
  <c r="O25" i="12"/>
  <c r="O23" i="12" s="1"/>
  <c r="M12" i="24"/>
  <c r="M25" i="24" s="1"/>
  <c r="O12" i="10"/>
  <c r="O25" i="10" s="1"/>
  <c r="L10" i="11"/>
  <c r="L24" i="11"/>
  <c r="L23" i="11" s="1"/>
  <c r="L12" i="24"/>
  <c r="L25" i="24" s="1"/>
  <c r="L23" i="24" s="1"/>
  <c r="N12" i="10"/>
  <c r="N25" i="10" s="1"/>
  <c r="K14" i="24"/>
  <c r="J14" i="24" s="1"/>
  <c r="M14" i="10"/>
  <c r="P25" i="12"/>
  <c r="P23" i="12" s="1"/>
  <c r="M38" i="11"/>
  <c r="L38" i="11" s="1"/>
  <c r="M8" i="12"/>
  <c r="L8" i="12" s="1"/>
  <c r="L9" i="12"/>
  <c r="M25" i="12"/>
  <c r="L25" i="12" s="1"/>
  <c r="K12" i="24"/>
  <c r="M12" i="10"/>
  <c r="M25" i="10" s="1"/>
  <c r="M23" i="10" s="1"/>
  <c r="Q25" i="12"/>
  <c r="Q23" i="12" s="1"/>
  <c r="Q12" i="10"/>
  <c r="Q25" i="10" s="1"/>
  <c r="M8" i="11"/>
  <c r="L8" i="11" s="1"/>
  <c r="L39" i="11"/>
  <c r="L24" i="12"/>
  <c r="L23" i="12" s="1"/>
  <c r="L12" i="12"/>
  <c r="M23" i="24" l="1"/>
  <c r="M56" i="24"/>
  <c r="M54" i="24" s="1"/>
  <c r="K25" i="24"/>
  <c r="J12" i="24"/>
  <c r="M23" i="12"/>
  <c r="L51" i="14"/>
  <c r="C51" i="14"/>
  <c r="L50" i="14"/>
  <c r="C50" i="14"/>
  <c r="L49" i="14"/>
  <c r="C49" i="14"/>
  <c r="L48" i="14"/>
  <c r="C48" i="14"/>
  <c r="L47" i="14"/>
  <c r="C47" i="14"/>
  <c r="L46" i="14"/>
  <c r="C46" i="14"/>
  <c r="L45" i="14"/>
  <c r="L44" i="14"/>
  <c r="L43" i="14"/>
  <c r="C43" i="14"/>
  <c r="L42" i="14"/>
  <c r="L41" i="14"/>
  <c r="C41" i="14"/>
  <c r="Q40" i="14"/>
  <c r="P40" i="14"/>
  <c r="O40" i="14"/>
  <c r="O38" i="14" s="1"/>
  <c r="N40" i="14"/>
  <c r="N38" i="14" s="1"/>
  <c r="M40" i="14"/>
  <c r="Q39" i="14"/>
  <c r="P39" i="14"/>
  <c r="O39" i="14"/>
  <c r="N39" i="14"/>
  <c r="M39" i="14"/>
  <c r="Q38" i="14"/>
  <c r="P38" i="14"/>
  <c r="M38" i="14"/>
  <c r="L37" i="14"/>
  <c r="L36" i="14"/>
  <c r="Q35" i="14"/>
  <c r="P35" i="14"/>
  <c r="P32" i="14" s="1"/>
  <c r="O35" i="14"/>
  <c r="O32" i="14" s="1"/>
  <c r="N35" i="14"/>
  <c r="M35" i="14"/>
  <c r="Q34" i="14"/>
  <c r="P34" i="14"/>
  <c r="O34" i="14"/>
  <c r="N34" i="14"/>
  <c r="M34" i="14"/>
  <c r="Q32" i="14"/>
  <c r="N32" i="14"/>
  <c r="M32" i="14"/>
  <c r="L31" i="14"/>
  <c r="L30" i="14"/>
  <c r="C30" i="14"/>
  <c r="L29" i="14"/>
  <c r="L28" i="14"/>
  <c r="L27" i="14"/>
  <c r="L26" i="14"/>
  <c r="C26" i="14"/>
  <c r="Q25" i="14"/>
  <c r="P25" i="14"/>
  <c r="O25" i="14"/>
  <c r="N25" i="14"/>
  <c r="M25" i="14"/>
  <c r="Q24" i="14"/>
  <c r="Q23" i="14" s="1"/>
  <c r="P24" i="14"/>
  <c r="O24" i="14"/>
  <c r="O23" i="14" s="1"/>
  <c r="N24" i="14"/>
  <c r="M24" i="14"/>
  <c r="P23" i="14"/>
  <c r="N23" i="14"/>
  <c r="L22" i="14"/>
  <c r="L20" i="14"/>
  <c r="L19" i="14"/>
  <c r="L18" i="14"/>
  <c r="C17" i="14"/>
  <c r="L16" i="14"/>
  <c r="L15" i="14"/>
  <c r="C15" i="14"/>
  <c r="L14" i="14"/>
  <c r="L13" i="14"/>
  <c r="L12" i="14"/>
  <c r="L11" i="14"/>
  <c r="C11" i="14"/>
  <c r="Q10" i="14"/>
  <c r="P10" i="14"/>
  <c r="O10" i="14"/>
  <c r="L10" i="14" s="1"/>
  <c r="N10" i="14"/>
  <c r="M10" i="14"/>
  <c r="Q9" i="14"/>
  <c r="Q8" i="14" s="1"/>
  <c r="P9" i="14"/>
  <c r="O9" i="14"/>
  <c r="N9" i="14"/>
  <c r="M9" i="14"/>
  <c r="L9" i="14" s="1"/>
  <c r="P8" i="14"/>
  <c r="O8" i="14"/>
  <c r="N8" i="14"/>
  <c r="L7" i="14"/>
  <c r="L6" i="14"/>
  <c r="C6" i="14"/>
  <c r="L38" i="14" l="1"/>
  <c r="K23" i="24"/>
  <c r="J25" i="24"/>
  <c r="J23" i="24" s="1"/>
  <c r="K56" i="24"/>
  <c r="M8" i="14"/>
  <c r="L8" i="14" s="1"/>
  <c r="L24" i="14"/>
  <c r="L23" i="14" s="1"/>
  <c r="L35" i="14"/>
  <c r="L39" i="14"/>
  <c r="L25" i="14"/>
  <c r="L40" i="14"/>
  <c r="L34" i="14"/>
  <c r="L32" i="14" s="1"/>
  <c r="M23" i="14"/>
  <c r="K54" i="24" l="1"/>
  <c r="L51" i="15"/>
  <c r="C51" i="15"/>
  <c r="L50" i="15"/>
  <c r="C50" i="15"/>
  <c r="L49" i="15"/>
  <c r="C49" i="15"/>
  <c r="L48" i="15"/>
  <c r="C48" i="15"/>
  <c r="L47" i="15"/>
  <c r="C47" i="15"/>
  <c r="L46" i="15"/>
  <c r="C46" i="15"/>
  <c r="L45" i="15"/>
  <c r="L44" i="15"/>
  <c r="L43" i="15"/>
  <c r="C43" i="15"/>
  <c r="L42" i="15"/>
  <c r="L41" i="15"/>
  <c r="C41" i="15"/>
  <c r="Q40" i="15"/>
  <c r="P40" i="15"/>
  <c r="P38" i="15" s="1"/>
  <c r="O40" i="15"/>
  <c r="O38" i="15" s="1"/>
  <c r="N40" i="15"/>
  <c r="M40" i="15"/>
  <c r="Q39" i="15"/>
  <c r="P39" i="15"/>
  <c r="O39" i="15"/>
  <c r="N39" i="15"/>
  <c r="M39" i="15"/>
  <c r="Q38" i="15"/>
  <c r="N38" i="15"/>
  <c r="M38" i="15"/>
  <c r="L37" i="15"/>
  <c r="L36" i="15"/>
  <c r="Q35" i="15"/>
  <c r="Q32" i="15" s="1"/>
  <c r="P35" i="15"/>
  <c r="P32" i="15" s="1"/>
  <c r="O35" i="15"/>
  <c r="N35" i="15"/>
  <c r="M35" i="15"/>
  <c r="Q34" i="15"/>
  <c r="P34" i="15"/>
  <c r="O34" i="15"/>
  <c r="N34" i="15"/>
  <c r="M34" i="15"/>
  <c r="L34" i="15" s="1"/>
  <c r="O32" i="15"/>
  <c r="N32" i="15"/>
  <c r="L31" i="15"/>
  <c r="L30" i="15"/>
  <c r="C30" i="15"/>
  <c r="L29" i="15"/>
  <c r="L28" i="15"/>
  <c r="L27" i="15"/>
  <c r="L26" i="15"/>
  <c r="C26" i="15"/>
  <c r="Q25" i="15"/>
  <c r="P25" i="15"/>
  <c r="O25" i="15"/>
  <c r="O23" i="15" s="1"/>
  <c r="N25" i="15"/>
  <c r="M25" i="15"/>
  <c r="Q24" i="15"/>
  <c r="P24" i="15"/>
  <c r="P23" i="15" s="1"/>
  <c r="O24" i="15"/>
  <c r="N24" i="15"/>
  <c r="Q23" i="15"/>
  <c r="N23" i="15"/>
  <c r="L22" i="15"/>
  <c r="L20" i="15"/>
  <c r="L19" i="15"/>
  <c r="L18" i="15"/>
  <c r="M24" i="15" s="1"/>
  <c r="C17" i="15"/>
  <c r="L16" i="15"/>
  <c r="L15" i="15"/>
  <c r="C15" i="15"/>
  <c r="L14" i="15"/>
  <c r="L13" i="15"/>
  <c r="L12" i="15"/>
  <c r="L11" i="15"/>
  <c r="C11" i="15"/>
  <c r="Q10" i="15"/>
  <c r="P10" i="15"/>
  <c r="O10" i="15"/>
  <c r="L10" i="15" s="1"/>
  <c r="N10" i="15"/>
  <c r="M10" i="15"/>
  <c r="Q9" i="15"/>
  <c r="Q8" i="15" s="1"/>
  <c r="P9" i="15"/>
  <c r="O9" i="15"/>
  <c r="N9" i="15"/>
  <c r="N8" i="15" s="1"/>
  <c r="M9" i="15"/>
  <c r="L9" i="15" s="1"/>
  <c r="P8" i="15"/>
  <c r="O8" i="15"/>
  <c r="L7" i="15"/>
  <c r="L6" i="15"/>
  <c r="C6" i="15"/>
  <c r="L24" i="15" l="1"/>
  <c r="M23" i="15"/>
  <c r="L32" i="15"/>
  <c r="L38" i="15"/>
  <c r="L35" i="15"/>
  <c r="L39" i="15"/>
  <c r="L25" i="15"/>
  <c r="L40" i="15"/>
  <c r="M8" i="15"/>
  <c r="L8" i="15" s="1"/>
  <c r="M32" i="15"/>
  <c r="L23" i="15"/>
  <c r="L51" i="16" l="1"/>
  <c r="C51" i="16"/>
  <c r="L50" i="16"/>
  <c r="C50" i="16"/>
  <c r="L49" i="16"/>
  <c r="C49" i="16"/>
  <c r="L48" i="16"/>
  <c r="C48" i="16"/>
  <c r="L47" i="16"/>
  <c r="C47" i="16"/>
  <c r="L46" i="16"/>
  <c r="C46" i="16"/>
  <c r="L45" i="16"/>
  <c r="L44" i="16"/>
  <c r="L43" i="16"/>
  <c r="C43" i="16"/>
  <c r="L42" i="16"/>
  <c r="L41" i="16"/>
  <c r="C41" i="16"/>
  <c r="Q40" i="16"/>
  <c r="P40" i="16"/>
  <c r="O40" i="16"/>
  <c r="N40" i="16"/>
  <c r="M40" i="16"/>
  <c r="L40" i="16" s="1"/>
  <c r="Q39" i="16"/>
  <c r="P39" i="16"/>
  <c r="O39" i="16"/>
  <c r="L39" i="16" s="1"/>
  <c r="N39" i="16"/>
  <c r="M39" i="16"/>
  <c r="Q38" i="16"/>
  <c r="P38" i="16"/>
  <c r="O38" i="16"/>
  <c r="N38" i="16"/>
  <c r="M38" i="16"/>
  <c r="L38" i="16" s="1"/>
  <c r="L37" i="16"/>
  <c r="L36" i="16"/>
  <c r="Q35" i="16"/>
  <c r="P35" i="16"/>
  <c r="O35" i="16"/>
  <c r="N35" i="16"/>
  <c r="M35" i="16"/>
  <c r="L35" i="16" s="1"/>
  <c r="Q34" i="16"/>
  <c r="P34" i="16"/>
  <c r="O34" i="16"/>
  <c r="L34" i="16" s="1"/>
  <c r="L32" i="16" s="1"/>
  <c r="N34" i="16"/>
  <c r="M34" i="16"/>
  <c r="Q32" i="16"/>
  <c r="P32" i="16"/>
  <c r="O32" i="16"/>
  <c r="N32" i="16"/>
  <c r="M32" i="16"/>
  <c r="L31" i="16"/>
  <c r="L30" i="16"/>
  <c r="C30" i="16"/>
  <c r="L29" i="16"/>
  <c r="L28" i="16"/>
  <c r="L27" i="16"/>
  <c r="L26" i="16"/>
  <c r="C26" i="16"/>
  <c r="Q25" i="16"/>
  <c r="P25" i="16"/>
  <c r="O25" i="16"/>
  <c r="O23" i="16" s="1"/>
  <c r="N25" i="16"/>
  <c r="M25" i="16"/>
  <c r="Q24" i="16"/>
  <c r="Q23" i="16" s="1"/>
  <c r="P24" i="16"/>
  <c r="O24" i="16"/>
  <c r="N24" i="16"/>
  <c r="P23" i="16"/>
  <c r="N23" i="16"/>
  <c r="L22" i="16"/>
  <c r="L20" i="16"/>
  <c r="L19" i="16"/>
  <c r="L18" i="16"/>
  <c r="M24" i="16" s="1"/>
  <c r="C17" i="16"/>
  <c r="L16" i="16"/>
  <c r="L15" i="16"/>
  <c r="C15" i="16"/>
  <c r="L14" i="16"/>
  <c r="L13" i="16"/>
  <c r="L12" i="16"/>
  <c r="L11" i="16"/>
  <c r="C11" i="16"/>
  <c r="Q10" i="16"/>
  <c r="P10" i="16"/>
  <c r="O10" i="16"/>
  <c r="N10" i="16"/>
  <c r="M10" i="16"/>
  <c r="Q9" i="16"/>
  <c r="P9" i="16"/>
  <c r="O9" i="16"/>
  <c r="O8" i="16" s="1"/>
  <c r="N9" i="16"/>
  <c r="N8" i="16" s="1"/>
  <c r="M9" i="16"/>
  <c r="Q8" i="16"/>
  <c r="P8" i="16"/>
  <c r="M8" i="16"/>
  <c r="L7" i="16"/>
  <c r="L6" i="16"/>
  <c r="C6" i="16"/>
  <c r="L25" i="16" l="1"/>
  <c r="L8" i="16"/>
  <c r="L9" i="16"/>
  <c r="L10" i="16"/>
  <c r="L24" i="16"/>
  <c r="L23" i="16" s="1"/>
  <c r="M23" i="16"/>
  <c r="N51" i="17" l="1"/>
  <c r="L51" i="17"/>
  <c r="C51" i="17"/>
  <c r="L50" i="17"/>
  <c r="C50" i="17"/>
  <c r="L49" i="17"/>
  <c r="C49" i="17"/>
  <c r="L48" i="17"/>
  <c r="C48" i="17"/>
  <c r="L47" i="17"/>
  <c r="C47" i="17"/>
  <c r="L46" i="17"/>
  <c r="C46" i="17"/>
  <c r="L45" i="17"/>
  <c r="L44" i="17"/>
  <c r="L43" i="17"/>
  <c r="C43" i="17"/>
  <c r="L42" i="17"/>
  <c r="L41" i="17"/>
  <c r="C41" i="17"/>
  <c r="Q40" i="17"/>
  <c r="P40" i="17"/>
  <c r="O40" i="17"/>
  <c r="N40" i="17"/>
  <c r="L40" i="17" s="1"/>
  <c r="M40" i="17"/>
  <c r="Q39" i="17"/>
  <c r="P39" i="17"/>
  <c r="O39" i="17"/>
  <c r="N39" i="17"/>
  <c r="M39" i="17"/>
  <c r="L39" i="17"/>
  <c r="Q38" i="17"/>
  <c r="P38" i="17"/>
  <c r="O38" i="17"/>
  <c r="N38" i="17"/>
  <c r="L38" i="17" s="1"/>
  <c r="M38" i="17"/>
  <c r="L37" i="17"/>
  <c r="L36" i="17"/>
  <c r="Q35" i="17"/>
  <c r="P35" i="17"/>
  <c r="O35" i="17"/>
  <c r="O32" i="17" s="1"/>
  <c r="M35" i="17"/>
  <c r="M32" i="17" s="1"/>
  <c r="Q34" i="17"/>
  <c r="P34" i="17"/>
  <c r="O34" i="17"/>
  <c r="N34" i="17"/>
  <c r="L34" i="17" s="1"/>
  <c r="M34" i="17"/>
  <c r="Q32" i="17"/>
  <c r="P32" i="17"/>
  <c r="L31" i="17"/>
  <c r="L30" i="17"/>
  <c r="C30" i="17"/>
  <c r="L29" i="17"/>
  <c r="L28" i="17"/>
  <c r="N27" i="17"/>
  <c r="L26" i="17"/>
  <c r="C26" i="17"/>
  <c r="Q25" i="17"/>
  <c r="P25" i="17"/>
  <c r="P23" i="17" s="1"/>
  <c r="O25" i="17"/>
  <c r="N25" i="17"/>
  <c r="M25" i="17"/>
  <c r="Q24" i="17"/>
  <c r="Q23" i="17" s="1"/>
  <c r="P24" i="17"/>
  <c r="O24" i="17"/>
  <c r="N24" i="17"/>
  <c r="M24" i="17"/>
  <c r="L24" i="17" s="1"/>
  <c r="O23" i="17"/>
  <c r="N23" i="17"/>
  <c r="L22" i="17"/>
  <c r="L20" i="17"/>
  <c r="L19" i="17"/>
  <c r="L18" i="17"/>
  <c r="C17" i="17"/>
  <c r="L16" i="17"/>
  <c r="L15" i="17"/>
  <c r="C15" i="17"/>
  <c r="L14" i="17"/>
  <c r="L13" i="17"/>
  <c r="L12" i="17"/>
  <c r="L11" i="17"/>
  <c r="C11" i="17"/>
  <c r="Q10" i="17"/>
  <c r="P10" i="17"/>
  <c r="O10" i="17"/>
  <c r="N10" i="17"/>
  <c r="M10" i="17"/>
  <c r="L10" i="17"/>
  <c r="Q9" i="17"/>
  <c r="P9" i="17"/>
  <c r="O9" i="17"/>
  <c r="O8" i="17" s="1"/>
  <c r="N9" i="17"/>
  <c r="L9" i="17" s="1"/>
  <c r="M9" i="17"/>
  <c r="Q8" i="17"/>
  <c r="P8" i="17"/>
  <c r="M8" i="17"/>
  <c r="L7" i="17"/>
  <c r="L6" i="17"/>
  <c r="C6" i="17"/>
  <c r="L51" i="18"/>
  <c r="C51" i="18"/>
  <c r="L50" i="18"/>
  <c r="C50" i="18"/>
  <c r="L49" i="18"/>
  <c r="C49" i="18"/>
  <c r="L48" i="18"/>
  <c r="C48" i="18"/>
  <c r="L47" i="18"/>
  <c r="C47" i="18"/>
  <c r="L46" i="18"/>
  <c r="C46" i="18"/>
  <c r="L45" i="18"/>
  <c r="L44" i="18"/>
  <c r="L43" i="18"/>
  <c r="C43" i="18"/>
  <c r="L42" i="18"/>
  <c r="L41" i="18"/>
  <c r="C41" i="18"/>
  <c r="Q40" i="18"/>
  <c r="P40" i="18"/>
  <c r="O40" i="18"/>
  <c r="N40" i="18"/>
  <c r="M40" i="18"/>
  <c r="L40" i="18"/>
  <c r="Q39" i="18"/>
  <c r="P39" i="18"/>
  <c r="O39" i="18"/>
  <c r="N39" i="18"/>
  <c r="L39" i="18" s="1"/>
  <c r="M39" i="18"/>
  <c r="Q38" i="18"/>
  <c r="P38" i="18"/>
  <c r="O38" i="18"/>
  <c r="N38" i="18"/>
  <c r="M38" i="18"/>
  <c r="L38" i="18"/>
  <c r="L37" i="18"/>
  <c r="L36" i="18"/>
  <c r="Q35" i="18"/>
  <c r="Q32" i="18" s="1"/>
  <c r="P35" i="18"/>
  <c r="L35" i="18" s="1"/>
  <c r="O35" i="18"/>
  <c r="N35" i="18"/>
  <c r="M35" i="18"/>
  <c r="M32" i="18" s="1"/>
  <c r="Q34" i="18"/>
  <c r="P34" i="18"/>
  <c r="O34" i="18"/>
  <c r="N34" i="18"/>
  <c r="M34" i="18"/>
  <c r="O32" i="18"/>
  <c r="N32" i="18"/>
  <c r="L31" i="18"/>
  <c r="L30" i="18"/>
  <c r="C30" i="18"/>
  <c r="L29" i="18"/>
  <c r="L28" i="18"/>
  <c r="L27" i="18"/>
  <c r="L26" i="18"/>
  <c r="C26" i="18"/>
  <c r="Q25" i="18"/>
  <c r="Q23" i="18" s="1"/>
  <c r="P25" i="18"/>
  <c r="P23" i="18" s="1"/>
  <c r="O25" i="18"/>
  <c r="N25" i="18"/>
  <c r="M25" i="18"/>
  <c r="Q24" i="18"/>
  <c r="P24" i="18"/>
  <c r="O24" i="18"/>
  <c r="N24" i="18"/>
  <c r="O23" i="18"/>
  <c r="N23" i="18"/>
  <c r="L22" i="18"/>
  <c r="L20" i="18"/>
  <c r="L19" i="18"/>
  <c r="L18" i="18"/>
  <c r="M24" i="18" s="1"/>
  <c r="C17" i="18"/>
  <c r="L16" i="18"/>
  <c r="L15" i="18"/>
  <c r="C15" i="18"/>
  <c r="L14" i="18"/>
  <c r="L13" i="18"/>
  <c r="L12" i="18"/>
  <c r="L11" i="18"/>
  <c r="C11" i="18"/>
  <c r="Q10" i="18"/>
  <c r="P10" i="18"/>
  <c r="O10" i="18"/>
  <c r="L10" i="18" s="1"/>
  <c r="N10" i="18"/>
  <c r="M10" i="18"/>
  <c r="Q9" i="18"/>
  <c r="Q8" i="18" s="1"/>
  <c r="P9" i="18"/>
  <c r="O9" i="18"/>
  <c r="N9" i="18"/>
  <c r="N8" i="18" s="1"/>
  <c r="M9" i="18"/>
  <c r="L9" i="18" s="1"/>
  <c r="P8" i="18"/>
  <c r="O8" i="18"/>
  <c r="L7" i="18"/>
  <c r="L6" i="18"/>
  <c r="C6" i="18"/>
  <c r="L25" i="18" l="1"/>
  <c r="P32" i="18"/>
  <c r="L25" i="17"/>
  <c r="L27" i="17"/>
  <c r="L27" i="24"/>
  <c r="N27" i="10"/>
  <c r="N35" i="10" s="1"/>
  <c r="M8" i="18"/>
  <c r="L8" i="18" s="1"/>
  <c r="N8" i="17"/>
  <c r="L8" i="17" s="1"/>
  <c r="L23" i="17"/>
  <c r="L34" i="18"/>
  <c r="L32" i="18" s="1"/>
  <c r="M23" i="17"/>
  <c r="L50" i="24"/>
  <c r="N51" i="10"/>
  <c r="N54" i="10" s="1"/>
  <c r="N35" i="17"/>
  <c r="L24" i="18"/>
  <c r="L23" i="18" s="1"/>
  <c r="M23" i="18"/>
  <c r="J50" i="24" l="1"/>
  <c r="L53" i="24"/>
  <c r="L34" i="24"/>
  <c r="J27" i="24"/>
  <c r="L35" i="17"/>
  <c r="L32" i="17" s="1"/>
  <c r="N32" i="17"/>
  <c r="L56" i="24" l="1"/>
  <c r="L51" i="24"/>
  <c r="J51" i="24" s="1"/>
  <c r="J53" i="24"/>
  <c r="L32" i="24"/>
  <c r="J34" i="24"/>
  <c r="L51" i="19"/>
  <c r="C51" i="19"/>
  <c r="L50" i="19"/>
  <c r="C50" i="19"/>
  <c r="L49" i="19"/>
  <c r="C49" i="19"/>
  <c r="L48" i="19"/>
  <c r="C48" i="19"/>
  <c r="L47" i="19"/>
  <c r="C47" i="19"/>
  <c r="L46" i="19"/>
  <c r="C46" i="19"/>
  <c r="L45" i="19"/>
  <c r="L44" i="19"/>
  <c r="L43" i="19"/>
  <c r="H43" i="19"/>
  <c r="G43" i="19"/>
  <c r="F43" i="19"/>
  <c r="E43" i="19"/>
  <c r="D43" i="19"/>
  <c r="L42" i="19"/>
  <c r="L41" i="19"/>
  <c r="C41" i="19"/>
  <c r="Q40" i="19"/>
  <c r="P40" i="19"/>
  <c r="O40" i="19"/>
  <c r="N40" i="19"/>
  <c r="L40" i="19" s="1"/>
  <c r="M40" i="19"/>
  <c r="Q39" i="19"/>
  <c r="P39" i="19"/>
  <c r="O39" i="19"/>
  <c r="N39" i="19"/>
  <c r="M39" i="19"/>
  <c r="L39" i="19"/>
  <c r="Q38" i="19"/>
  <c r="P38" i="19"/>
  <c r="O38" i="19"/>
  <c r="N38" i="19"/>
  <c r="L38" i="19" s="1"/>
  <c r="M38" i="19"/>
  <c r="L37" i="19"/>
  <c r="L36" i="19"/>
  <c r="Q35" i="19"/>
  <c r="P35" i="19"/>
  <c r="O35" i="19"/>
  <c r="N35" i="19"/>
  <c r="L35" i="19" s="1"/>
  <c r="M35" i="19"/>
  <c r="Q34" i="19"/>
  <c r="P34" i="19"/>
  <c r="O34" i="19"/>
  <c r="N34" i="19"/>
  <c r="M34" i="19"/>
  <c r="L34" i="19"/>
  <c r="Q32" i="19"/>
  <c r="P32" i="19"/>
  <c r="O32" i="19"/>
  <c r="N32" i="19"/>
  <c r="M32" i="19"/>
  <c r="L31" i="19"/>
  <c r="L30" i="19"/>
  <c r="C30" i="19"/>
  <c r="L29" i="19"/>
  <c r="L28" i="19"/>
  <c r="L27" i="19"/>
  <c r="L26" i="19"/>
  <c r="C26" i="19"/>
  <c r="Q25" i="19"/>
  <c r="P25" i="19"/>
  <c r="P23" i="19" s="1"/>
  <c r="O25" i="19"/>
  <c r="N25" i="19"/>
  <c r="M25" i="19"/>
  <c r="Q24" i="19"/>
  <c r="Q23" i="19" s="1"/>
  <c r="P24" i="19"/>
  <c r="O24" i="19"/>
  <c r="N24" i="19"/>
  <c r="O23" i="19"/>
  <c r="N23" i="19"/>
  <c r="L22" i="19"/>
  <c r="L20" i="19"/>
  <c r="L19" i="19"/>
  <c r="L18" i="19"/>
  <c r="M24" i="19" s="1"/>
  <c r="C17" i="19"/>
  <c r="L16" i="19"/>
  <c r="L15" i="19"/>
  <c r="C15" i="19"/>
  <c r="L14" i="19"/>
  <c r="L13" i="19"/>
  <c r="L12" i="19"/>
  <c r="L11" i="19"/>
  <c r="C11" i="19"/>
  <c r="Q10" i="19"/>
  <c r="P10" i="19"/>
  <c r="O10" i="19"/>
  <c r="N10" i="19"/>
  <c r="L10" i="19" s="1"/>
  <c r="M10" i="19"/>
  <c r="Q9" i="19"/>
  <c r="Q8" i="19" s="1"/>
  <c r="P9" i="19"/>
  <c r="P8" i="19" s="1"/>
  <c r="O9" i="19"/>
  <c r="N9" i="19"/>
  <c r="M9" i="19"/>
  <c r="M8" i="19" s="1"/>
  <c r="L8" i="19" s="1"/>
  <c r="L9" i="19"/>
  <c r="O8" i="19"/>
  <c r="N8" i="19"/>
  <c r="L7" i="19"/>
  <c r="L6" i="19"/>
  <c r="C6" i="19"/>
  <c r="L32" i="19" l="1"/>
  <c r="L25" i="19"/>
  <c r="C43" i="19"/>
  <c r="L54" i="24"/>
  <c r="J54" i="24" s="1"/>
  <c r="J56" i="24"/>
  <c r="M23" i="19"/>
  <c r="L24" i="19"/>
  <c r="L23" i="19" s="1"/>
  <c r="P52" i="10" l="1"/>
  <c r="Q52" i="10"/>
  <c r="O52" i="10"/>
  <c r="L53" i="10"/>
  <c r="N52" i="10"/>
  <c r="Q54" i="5"/>
  <c r="Q57" i="5" s="1"/>
  <c r="P54" i="5"/>
  <c r="P57" i="5" s="1"/>
  <c r="O54" i="5"/>
  <c r="O57" i="5" s="1"/>
  <c r="N54" i="5"/>
  <c r="N57" i="5" s="1"/>
  <c r="M54" i="5"/>
  <c r="M57" i="5" s="1"/>
  <c r="Q53" i="5"/>
  <c r="Q56" i="5" s="1"/>
  <c r="Q55" i="5" s="1"/>
  <c r="P53" i="5"/>
  <c r="P56" i="5" s="1"/>
  <c r="O53" i="5"/>
  <c r="O56" i="5" s="1"/>
  <c r="N53" i="5"/>
  <c r="N56" i="5" s="1"/>
  <c r="N55" i="5" s="1"/>
  <c r="M53" i="5"/>
  <c r="M56" i="5" s="1"/>
  <c r="P52" i="5"/>
  <c r="O52" i="5"/>
  <c r="Q54" i="6"/>
  <c r="Q57" i="6" s="1"/>
  <c r="P54" i="6"/>
  <c r="P57" i="6" s="1"/>
  <c r="O54" i="6"/>
  <c r="O57" i="6" s="1"/>
  <c r="N54" i="6"/>
  <c r="N57" i="6" s="1"/>
  <c r="M54" i="6"/>
  <c r="M57" i="6" s="1"/>
  <c r="Q53" i="6"/>
  <c r="Q56" i="6" s="1"/>
  <c r="P53" i="6"/>
  <c r="P56" i="6" s="1"/>
  <c r="P55" i="6" s="1"/>
  <c r="O53" i="6"/>
  <c r="O56" i="6" s="1"/>
  <c r="O55" i="6" s="1"/>
  <c r="N53" i="6"/>
  <c r="N56" i="6" s="1"/>
  <c r="N55" i="6" s="1"/>
  <c r="M53" i="6"/>
  <c r="M56" i="6" s="1"/>
  <c r="P52" i="6"/>
  <c r="O52" i="6"/>
  <c r="Q54" i="8"/>
  <c r="Q57" i="8" s="1"/>
  <c r="P54" i="8"/>
  <c r="P57" i="8" s="1"/>
  <c r="O54" i="8"/>
  <c r="O57" i="8" s="1"/>
  <c r="N54" i="8"/>
  <c r="N57" i="8" s="1"/>
  <c r="M54" i="8"/>
  <c r="M57" i="8" s="1"/>
  <c r="Q53" i="8"/>
  <c r="Q56" i="8" s="1"/>
  <c r="Q55" i="8" s="1"/>
  <c r="P53" i="8"/>
  <c r="P56" i="8" s="1"/>
  <c r="O53" i="8"/>
  <c r="O56" i="8" s="1"/>
  <c r="O55" i="8" s="1"/>
  <c r="N53" i="8"/>
  <c r="N56" i="8" s="1"/>
  <c r="N55" i="8" s="1"/>
  <c r="M53" i="8"/>
  <c r="M56" i="8" s="1"/>
  <c r="O52" i="8"/>
  <c r="N52" i="8"/>
  <c r="Q54" i="9"/>
  <c r="Q57" i="9" s="1"/>
  <c r="P54" i="9"/>
  <c r="P57" i="9" s="1"/>
  <c r="O54" i="9"/>
  <c r="O57" i="9" s="1"/>
  <c r="N54" i="9"/>
  <c r="N57" i="9" s="1"/>
  <c r="M54" i="9"/>
  <c r="M57" i="9" s="1"/>
  <c r="Q53" i="9"/>
  <c r="Q56" i="9" s="1"/>
  <c r="Q55" i="9" s="1"/>
  <c r="P53" i="9"/>
  <c r="P56" i="9" s="1"/>
  <c r="P55" i="9" s="1"/>
  <c r="O53" i="9"/>
  <c r="O56" i="9" s="1"/>
  <c r="N53" i="9"/>
  <c r="N56" i="9" s="1"/>
  <c r="N55" i="9" s="1"/>
  <c r="M53" i="9"/>
  <c r="M56" i="9" s="1"/>
  <c r="Q52" i="9"/>
  <c r="N52" i="9"/>
  <c r="M52" i="9"/>
  <c r="Q54" i="11"/>
  <c r="Q57" i="11" s="1"/>
  <c r="P54" i="11"/>
  <c r="P57" i="11" s="1"/>
  <c r="O54" i="11"/>
  <c r="O57" i="11" s="1"/>
  <c r="N54" i="11"/>
  <c r="N57" i="11" s="1"/>
  <c r="M54" i="11"/>
  <c r="M57" i="11" s="1"/>
  <c r="Q53" i="11"/>
  <c r="Q56" i="11" s="1"/>
  <c r="Q55" i="11" s="1"/>
  <c r="P53" i="11"/>
  <c r="P56" i="11" s="1"/>
  <c r="P55" i="11" s="1"/>
  <c r="O53" i="11"/>
  <c r="O56" i="11" s="1"/>
  <c r="O55" i="11" s="1"/>
  <c r="N53" i="11"/>
  <c r="N56" i="11" s="1"/>
  <c r="M53" i="11"/>
  <c r="M56" i="11" s="1"/>
  <c r="Q52" i="11"/>
  <c r="P52" i="11"/>
  <c r="M52" i="11"/>
  <c r="Q54" i="12"/>
  <c r="Q57" i="12" s="1"/>
  <c r="P54" i="12"/>
  <c r="P57" i="12" s="1"/>
  <c r="O54" i="12"/>
  <c r="O57" i="12" s="1"/>
  <c r="N54" i="12"/>
  <c r="N57" i="12" s="1"/>
  <c r="M54" i="12"/>
  <c r="M57" i="12" s="1"/>
  <c r="Q53" i="12"/>
  <c r="Q56" i="12" s="1"/>
  <c r="P53" i="12"/>
  <c r="P56" i="12" s="1"/>
  <c r="P55" i="12" s="1"/>
  <c r="O53" i="12"/>
  <c r="O56" i="12" s="1"/>
  <c r="O55" i="12" s="1"/>
  <c r="N53" i="12"/>
  <c r="N56" i="12" s="1"/>
  <c r="N55" i="12" s="1"/>
  <c r="M53" i="12"/>
  <c r="M56" i="12" s="1"/>
  <c r="P52" i="12"/>
  <c r="O52" i="12"/>
  <c r="Q54" i="13"/>
  <c r="Q57" i="13" s="1"/>
  <c r="P54" i="13"/>
  <c r="P57" i="13" s="1"/>
  <c r="O54" i="13"/>
  <c r="O57" i="13" s="1"/>
  <c r="N54" i="13"/>
  <c r="N57" i="13" s="1"/>
  <c r="M54" i="13"/>
  <c r="M57" i="13" s="1"/>
  <c r="Q53" i="13"/>
  <c r="Q52" i="13" s="1"/>
  <c r="P53" i="13"/>
  <c r="P56" i="13" s="1"/>
  <c r="O53" i="13"/>
  <c r="O56" i="13" s="1"/>
  <c r="N53" i="13"/>
  <c r="N56" i="13" s="1"/>
  <c r="M53" i="13"/>
  <c r="M56" i="13" s="1"/>
  <c r="Q54" i="14"/>
  <c r="Q57" i="14" s="1"/>
  <c r="P54" i="14"/>
  <c r="P57" i="14" s="1"/>
  <c r="O54" i="14"/>
  <c r="O57" i="14" s="1"/>
  <c r="N54" i="14"/>
  <c r="N57" i="14" s="1"/>
  <c r="M54" i="14"/>
  <c r="M57" i="14" s="1"/>
  <c r="Q53" i="14"/>
  <c r="Q56" i="14" s="1"/>
  <c r="Q55" i="14" s="1"/>
  <c r="P53" i="14"/>
  <c r="P56" i="14" s="1"/>
  <c r="O53" i="14"/>
  <c r="O56" i="14" s="1"/>
  <c r="O55" i="14" s="1"/>
  <c r="N53" i="14"/>
  <c r="N56" i="14" s="1"/>
  <c r="N55" i="14" s="1"/>
  <c r="M53" i="14"/>
  <c r="M56" i="14" s="1"/>
  <c r="O52" i="14"/>
  <c r="Q54" i="15"/>
  <c r="Q57" i="15" s="1"/>
  <c r="P54" i="15"/>
  <c r="P57" i="15" s="1"/>
  <c r="O54" i="15"/>
  <c r="O57" i="15" s="1"/>
  <c r="N54" i="15"/>
  <c r="N57" i="15" s="1"/>
  <c r="M54" i="15"/>
  <c r="M57" i="15" s="1"/>
  <c r="L57" i="15" s="1"/>
  <c r="Q53" i="15"/>
  <c r="Q56" i="15" s="1"/>
  <c r="P53" i="15"/>
  <c r="P56" i="15" s="1"/>
  <c r="P55" i="15" s="1"/>
  <c r="O53" i="15"/>
  <c r="O56" i="15" s="1"/>
  <c r="O55" i="15" s="1"/>
  <c r="N53" i="15"/>
  <c r="N56" i="15" s="1"/>
  <c r="N55" i="15" s="1"/>
  <c r="M53" i="15"/>
  <c r="M56" i="15" s="1"/>
  <c r="P52" i="15"/>
  <c r="O52" i="15"/>
  <c r="Q54" i="16"/>
  <c r="Q57" i="16" s="1"/>
  <c r="P54" i="16"/>
  <c r="P57" i="16" s="1"/>
  <c r="O54" i="16"/>
  <c r="O57" i="16" s="1"/>
  <c r="N54" i="16"/>
  <c r="N57" i="16" s="1"/>
  <c r="M54" i="16"/>
  <c r="M57" i="16" s="1"/>
  <c r="L54" i="16"/>
  <c r="Q53" i="16"/>
  <c r="Q56" i="16" s="1"/>
  <c r="P53" i="16"/>
  <c r="P56" i="16" s="1"/>
  <c r="O53" i="16"/>
  <c r="O56" i="16" s="1"/>
  <c r="O55" i="16" s="1"/>
  <c r="N53" i="16"/>
  <c r="N56" i="16" s="1"/>
  <c r="N55" i="16" s="1"/>
  <c r="M53" i="16"/>
  <c r="M56" i="16" s="1"/>
  <c r="Q52" i="16"/>
  <c r="P52" i="16"/>
  <c r="M52" i="16"/>
  <c r="Q54" i="17"/>
  <c r="Q57" i="17" s="1"/>
  <c r="P54" i="17"/>
  <c r="P57" i="17" s="1"/>
  <c r="O54" i="17"/>
  <c r="O57" i="17" s="1"/>
  <c r="N54" i="17"/>
  <c r="N57" i="17" s="1"/>
  <c r="M54" i="17"/>
  <c r="M57" i="17" s="1"/>
  <c r="Q53" i="17"/>
  <c r="P53" i="17"/>
  <c r="P56" i="17" s="1"/>
  <c r="P55" i="17" s="1"/>
  <c r="O53" i="17"/>
  <c r="O56" i="17" s="1"/>
  <c r="N53" i="17"/>
  <c r="N56" i="17" s="1"/>
  <c r="M53" i="17"/>
  <c r="M56" i="17" s="1"/>
  <c r="Q52" i="17"/>
  <c r="M52" i="17"/>
  <c r="Q54" i="18"/>
  <c r="Q57" i="18" s="1"/>
  <c r="P54" i="18"/>
  <c r="P57" i="18" s="1"/>
  <c r="O54" i="18"/>
  <c r="O57" i="18" s="1"/>
  <c r="N54" i="18"/>
  <c r="N57" i="18" s="1"/>
  <c r="M54" i="18"/>
  <c r="M57" i="18" s="1"/>
  <c r="Q53" i="18"/>
  <c r="P53" i="18"/>
  <c r="P56" i="18" s="1"/>
  <c r="P55" i="18" s="1"/>
  <c r="O53" i="18"/>
  <c r="O56" i="18" s="1"/>
  <c r="N53" i="18"/>
  <c r="N56" i="18" s="1"/>
  <c r="M53" i="18"/>
  <c r="M56" i="18" s="1"/>
  <c r="Q52" i="18"/>
  <c r="M52" i="18"/>
  <c r="Q54" i="19"/>
  <c r="Q57" i="19" s="1"/>
  <c r="P54" i="19"/>
  <c r="P57" i="19" s="1"/>
  <c r="O54" i="19"/>
  <c r="O57" i="19" s="1"/>
  <c r="N54" i="19"/>
  <c r="N57" i="19" s="1"/>
  <c r="M54" i="19"/>
  <c r="Q53" i="19"/>
  <c r="Q56" i="19" s="1"/>
  <c r="P53" i="19"/>
  <c r="P56" i="19" s="1"/>
  <c r="O53" i="19"/>
  <c r="O56" i="19" s="1"/>
  <c r="N53" i="19"/>
  <c r="N56" i="19" s="1"/>
  <c r="M53" i="19"/>
  <c r="Q52" i="19"/>
  <c r="M52" i="19"/>
  <c r="Q54" i="20"/>
  <c r="P54" i="20"/>
  <c r="O54" i="20"/>
  <c r="L54" i="20" s="1"/>
  <c r="N54" i="20"/>
  <c r="M54" i="20"/>
  <c r="Q53" i="20"/>
  <c r="Q52" i="20" s="1"/>
  <c r="P53" i="20"/>
  <c r="O53" i="20"/>
  <c r="N53" i="20"/>
  <c r="N52" i="20" s="1"/>
  <c r="M53" i="20"/>
  <c r="L53" i="20" s="1"/>
  <c r="P52" i="20"/>
  <c r="O52" i="20"/>
  <c r="L51" i="20"/>
  <c r="C51" i="20"/>
  <c r="L50" i="20"/>
  <c r="C50" i="20"/>
  <c r="L49" i="20"/>
  <c r="C49" i="20"/>
  <c r="L48" i="20"/>
  <c r="C48" i="20"/>
  <c r="L47" i="20"/>
  <c r="C47" i="20"/>
  <c r="L46" i="20"/>
  <c r="C46" i="20"/>
  <c r="L45" i="20"/>
  <c r="L44" i="20"/>
  <c r="L43" i="20"/>
  <c r="C43" i="20"/>
  <c r="L42" i="20"/>
  <c r="L41" i="20"/>
  <c r="C41" i="20"/>
  <c r="Q40" i="20"/>
  <c r="Q38" i="20" s="1"/>
  <c r="P40" i="20"/>
  <c r="P38" i="20" s="1"/>
  <c r="O40" i="20"/>
  <c r="N40" i="20"/>
  <c r="M40" i="20"/>
  <c r="Q39" i="20"/>
  <c r="P39" i="20"/>
  <c r="O39" i="20"/>
  <c r="N39" i="20"/>
  <c r="M39" i="20"/>
  <c r="L39" i="20" s="1"/>
  <c r="O38" i="20"/>
  <c r="N38" i="20"/>
  <c r="L37" i="20"/>
  <c r="L36" i="20"/>
  <c r="Q35" i="20"/>
  <c r="Q32" i="20" s="1"/>
  <c r="P35" i="20"/>
  <c r="O35" i="20"/>
  <c r="N35" i="20"/>
  <c r="N32" i="20" s="1"/>
  <c r="M35" i="20"/>
  <c r="L35" i="20" s="1"/>
  <c r="Q34" i="20"/>
  <c r="P34" i="20"/>
  <c r="O34" i="20"/>
  <c r="N34" i="20"/>
  <c r="M34" i="20"/>
  <c r="P32" i="20"/>
  <c r="O32" i="20"/>
  <c r="L31" i="20"/>
  <c r="L30" i="20"/>
  <c r="L29" i="20"/>
  <c r="L28" i="20"/>
  <c r="L27" i="20"/>
  <c r="L26" i="20"/>
  <c r="Q25" i="20"/>
  <c r="P25" i="20"/>
  <c r="O25" i="20"/>
  <c r="N25" i="20"/>
  <c r="N23" i="20" s="1"/>
  <c r="M25" i="20"/>
  <c r="Q24" i="20"/>
  <c r="Q23" i="20" s="1"/>
  <c r="P24" i="20"/>
  <c r="O24" i="20"/>
  <c r="O23" i="20" s="1"/>
  <c r="N24" i="20"/>
  <c r="M24" i="20"/>
  <c r="P23" i="20"/>
  <c r="L22" i="20"/>
  <c r="L20" i="20"/>
  <c r="L19" i="20"/>
  <c r="L18" i="20"/>
  <c r="C17" i="20"/>
  <c r="L16" i="20"/>
  <c r="L15" i="20"/>
  <c r="C15" i="20"/>
  <c r="L14" i="20"/>
  <c r="L13" i="20"/>
  <c r="L12" i="20"/>
  <c r="L11" i="20"/>
  <c r="C11" i="20"/>
  <c r="Q10" i="20"/>
  <c r="P10" i="20"/>
  <c r="O10" i="20"/>
  <c r="L10" i="20" s="1"/>
  <c r="N10" i="20"/>
  <c r="M10" i="20"/>
  <c r="Q9" i="20"/>
  <c r="Q8" i="20" s="1"/>
  <c r="P9" i="20"/>
  <c r="O9" i="20"/>
  <c r="N9" i="20"/>
  <c r="N8" i="20" s="1"/>
  <c r="M9" i="20"/>
  <c r="L9" i="20" s="1"/>
  <c r="P8" i="20"/>
  <c r="O8" i="20"/>
  <c r="L7" i="20"/>
  <c r="L6" i="20"/>
  <c r="C6" i="20"/>
  <c r="L40" i="20" l="1"/>
  <c r="P57" i="20"/>
  <c r="M52" i="14"/>
  <c r="L52" i="14" s="1"/>
  <c r="L57" i="14"/>
  <c r="L54" i="5"/>
  <c r="O57" i="20"/>
  <c r="O52" i="19"/>
  <c r="M8" i="20"/>
  <c r="L8" i="20" s="1"/>
  <c r="L24" i="20"/>
  <c r="M32" i="20"/>
  <c r="M52" i="20"/>
  <c r="L52" i="20" s="1"/>
  <c r="M57" i="20"/>
  <c r="Q57" i="20"/>
  <c r="N52" i="16"/>
  <c r="L53" i="16"/>
  <c r="P55" i="16"/>
  <c r="M52" i="15"/>
  <c r="Q52" i="15"/>
  <c r="M52" i="13"/>
  <c r="M52" i="12"/>
  <c r="Q52" i="12"/>
  <c r="N52" i="11"/>
  <c r="L52" i="11" s="1"/>
  <c r="O52" i="9"/>
  <c r="L52" i="9" s="1"/>
  <c r="L57" i="9"/>
  <c r="P52" i="8"/>
  <c r="M52" i="6"/>
  <c r="L52" i="6" s="1"/>
  <c r="Q52" i="6"/>
  <c r="M52" i="5"/>
  <c r="Q52" i="5"/>
  <c r="O55" i="5"/>
  <c r="L25" i="20"/>
  <c r="L34" i="20"/>
  <c r="L32" i="20" s="1"/>
  <c r="M38" i="20"/>
  <c r="L38" i="20" s="1"/>
  <c r="N57" i="20"/>
  <c r="L57" i="20" s="1"/>
  <c r="L54" i="19"/>
  <c r="N55" i="18"/>
  <c r="N55" i="17"/>
  <c r="O52" i="16"/>
  <c r="Q55" i="16"/>
  <c r="N52" i="15"/>
  <c r="Q55" i="15"/>
  <c r="Q52" i="14"/>
  <c r="P55" i="14"/>
  <c r="N52" i="12"/>
  <c r="Q55" i="12"/>
  <c r="O52" i="11"/>
  <c r="N55" i="11"/>
  <c r="P52" i="9"/>
  <c r="O55" i="9"/>
  <c r="M52" i="8"/>
  <c r="L52" i="8" s="1"/>
  <c r="Q52" i="8"/>
  <c r="P55" i="8"/>
  <c r="N52" i="6"/>
  <c r="Q55" i="6"/>
  <c r="N52" i="5"/>
  <c r="L53" i="5"/>
  <c r="P55" i="5"/>
  <c r="N52" i="14"/>
  <c r="P52" i="14"/>
  <c r="M56" i="20"/>
  <c r="O56" i="20"/>
  <c r="O55" i="20" s="1"/>
  <c r="Q56" i="20"/>
  <c r="Q55" i="20" s="1"/>
  <c r="M23" i="20"/>
  <c r="N56" i="20"/>
  <c r="P56" i="20"/>
  <c r="P55" i="20" s="1"/>
  <c r="N55" i="13"/>
  <c r="P55" i="13"/>
  <c r="L57" i="13"/>
  <c r="M52" i="10"/>
  <c r="L52" i="10" s="1"/>
  <c r="L54" i="10"/>
  <c r="L53" i="8"/>
  <c r="L54" i="8"/>
  <c r="L53" i="9"/>
  <c r="L54" i="9"/>
  <c r="L53" i="6"/>
  <c r="L54" i="6"/>
  <c r="L53" i="11"/>
  <c r="L54" i="11"/>
  <c r="L53" i="12"/>
  <c r="L54" i="12"/>
  <c r="O52" i="13"/>
  <c r="N52" i="13"/>
  <c r="P52" i="13"/>
  <c r="O55" i="13"/>
  <c r="L53" i="13"/>
  <c r="L54" i="13"/>
  <c r="L53" i="14"/>
  <c r="L54" i="14"/>
  <c r="L53" i="15"/>
  <c r="L54" i="15"/>
  <c r="O52" i="17"/>
  <c r="N52" i="17"/>
  <c r="P52" i="17"/>
  <c r="O55" i="17"/>
  <c r="L53" i="17"/>
  <c r="L54" i="17"/>
  <c r="O52" i="18"/>
  <c r="N52" i="18"/>
  <c r="P52" i="18"/>
  <c r="O55" i="18"/>
  <c r="L53" i="18"/>
  <c r="L54" i="18"/>
  <c r="N52" i="19"/>
  <c r="P52" i="19"/>
  <c r="L53" i="19"/>
  <c r="O55" i="19"/>
  <c r="Q55" i="19"/>
  <c r="M55" i="5"/>
  <c r="L56" i="5"/>
  <c r="L57" i="5"/>
  <c r="M55" i="6"/>
  <c r="L56" i="6"/>
  <c r="L57" i="6"/>
  <c r="M55" i="8"/>
  <c r="L56" i="8"/>
  <c r="L57" i="8"/>
  <c r="M55" i="9"/>
  <c r="L56" i="9"/>
  <c r="L55" i="9" s="1"/>
  <c r="M55" i="11"/>
  <c r="L56" i="11"/>
  <c r="L57" i="11"/>
  <c r="M55" i="12"/>
  <c r="L56" i="12"/>
  <c r="L57" i="12"/>
  <c r="M55" i="13"/>
  <c r="M55" i="14"/>
  <c r="L56" i="14"/>
  <c r="L55" i="14" s="1"/>
  <c r="M55" i="15"/>
  <c r="L56" i="15"/>
  <c r="L55" i="15" s="1"/>
  <c r="M55" i="16"/>
  <c r="L56" i="16"/>
  <c r="L57" i="16"/>
  <c r="M55" i="17"/>
  <c r="L57" i="17"/>
  <c r="M55" i="18"/>
  <c r="L57" i="18"/>
  <c r="N55" i="19"/>
  <c r="P55" i="19"/>
  <c r="M56" i="19"/>
  <c r="M57" i="19"/>
  <c r="L57" i="19" s="1"/>
  <c r="M55" i="20"/>
  <c r="L23" i="20"/>
  <c r="L52" i="17" l="1"/>
  <c r="N55" i="20"/>
  <c r="L52" i="15"/>
  <c r="L52" i="19"/>
  <c r="L52" i="5"/>
  <c r="L52" i="12"/>
  <c r="L52" i="16"/>
  <c r="L52" i="13"/>
  <c r="L56" i="20"/>
  <c r="L55" i="20" s="1"/>
  <c r="L55" i="6"/>
  <c r="L55" i="16"/>
  <c r="L52" i="18"/>
  <c r="L55" i="5"/>
  <c r="L55" i="8"/>
  <c r="L55" i="11"/>
  <c r="L55" i="12"/>
  <c r="L56" i="19"/>
  <c r="L55" i="19" s="1"/>
  <c r="M55" i="19"/>
  <c r="C26" i="21" l="1"/>
  <c r="L51" i="10" l="1"/>
  <c r="L50" i="10"/>
  <c r="L49" i="10"/>
  <c r="L48" i="10"/>
  <c r="L47" i="10"/>
  <c r="L46" i="10"/>
  <c r="L45" i="10"/>
  <c r="L44" i="10"/>
  <c r="L43" i="10"/>
  <c r="L42" i="10"/>
  <c r="L41" i="10"/>
  <c r="Q40" i="10"/>
  <c r="Q38" i="10" s="1"/>
  <c r="P40" i="10"/>
  <c r="O40" i="10"/>
  <c r="N40" i="10"/>
  <c r="N38" i="10" s="1"/>
  <c r="M40" i="10"/>
  <c r="Q39" i="10"/>
  <c r="P39" i="10"/>
  <c r="O39" i="10"/>
  <c r="N39" i="10"/>
  <c r="M39" i="10"/>
  <c r="P38" i="10"/>
  <c r="O38" i="10"/>
  <c r="L37" i="10"/>
  <c r="L36" i="10"/>
  <c r="L34" i="10"/>
  <c r="Q32" i="10"/>
  <c r="P32" i="10"/>
  <c r="O32" i="10"/>
  <c r="N32" i="10"/>
  <c r="M32" i="10"/>
  <c r="L31" i="10"/>
  <c r="L30" i="10"/>
  <c r="L29" i="10"/>
  <c r="L28" i="10"/>
  <c r="L27" i="10"/>
  <c r="L26" i="10"/>
  <c r="Q23" i="10"/>
  <c r="L25" i="10"/>
  <c r="L22" i="10"/>
  <c r="L20" i="10"/>
  <c r="L19" i="10"/>
  <c r="L18" i="10"/>
  <c r="L16" i="10"/>
  <c r="L15" i="10"/>
  <c r="L14" i="10"/>
  <c r="L13" i="10"/>
  <c r="L12" i="10"/>
  <c r="L11" i="10"/>
  <c r="Q10" i="10"/>
  <c r="P10" i="10"/>
  <c r="P57" i="10" s="1"/>
  <c r="O10" i="10"/>
  <c r="O57" i="10" s="1"/>
  <c r="N10" i="10"/>
  <c r="N57" i="10" s="1"/>
  <c r="M10" i="10"/>
  <c r="Q9" i="10"/>
  <c r="P9" i="10"/>
  <c r="P56" i="10" s="1"/>
  <c r="O9" i="10"/>
  <c r="O56" i="10" s="1"/>
  <c r="N9" i="10"/>
  <c r="M9" i="10"/>
  <c r="M56" i="10" s="1"/>
  <c r="L7" i="10"/>
  <c r="L6" i="10"/>
  <c r="Q54" i="21"/>
  <c r="P54" i="21"/>
  <c r="O54" i="21"/>
  <c r="O52" i="21" s="1"/>
  <c r="N54" i="21"/>
  <c r="M54" i="21"/>
  <c r="Q53" i="21"/>
  <c r="P53" i="21"/>
  <c r="P52" i="21" s="1"/>
  <c r="O53" i="21"/>
  <c r="N53" i="21"/>
  <c r="M53" i="21"/>
  <c r="Q52" i="21"/>
  <c r="N52" i="21"/>
  <c r="M52" i="21"/>
  <c r="L51" i="21"/>
  <c r="C51" i="21"/>
  <c r="L50" i="21"/>
  <c r="C50" i="21"/>
  <c r="L49" i="21"/>
  <c r="C49" i="21"/>
  <c r="L48" i="21"/>
  <c r="C48" i="21"/>
  <c r="L47" i="21"/>
  <c r="C47" i="21"/>
  <c r="L46" i="21"/>
  <c r="C46" i="21"/>
  <c r="L45" i="21"/>
  <c r="L44" i="21"/>
  <c r="L43" i="21"/>
  <c r="C43" i="21"/>
  <c r="L42" i="21"/>
  <c r="L41" i="21"/>
  <c r="C41" i="21"/>
  <c r="Q40" i="21"/>
  <c r="Q38" i="21" s="1"/>
  <c r="P40" i="21"/>
  <c r="O40" i="21"/>
  <c r="N40" i="21"/>
  <c r="N38" i="21" s="1"/>
  <c r="M40" i="21"/>
  <c r="L40" i="21" s="1"/>
  <c r="Q39" i="21"/>
  <c r="P39" i="21"/>
  <c r="O39" i="21"/>
  <c r="N39" i="21"/>
  <c r="M39" i="21"/>
  <c r="P38" i="21"/>
  <c r="O38" i="21"/>
  <c r="L37" i="21"/>
  <c r="L36" i="21"/>
  <c r="Q35" i="21"/>
  <c r="P35" i="21"/>
  <c r="O35" i="21"/>
  <c r="O32" i="21" s="1"/>
  <c r="N35" i="21"/>
  <c r="N32" i="21" s="1"/>
  <c r="M35" i="21"/>
  <c r="Q34" i="21"/>
  <c r="P34" i="21"/>
  <c r="O34" i="21"/>
  <c r="O56" i="21" s="1"/>
  <c r="N34" i="21"/>
  <c r="M34" i="21"/>
  <c r="Q32" i="21"/>
  <c r="P32" i="21"/>
  <c r="M32" i="21"/>
  <c r="L31" i="21"/>
  <c r="L30" i="21"/>
  <c r="L29" i="21"/>
  <c r="L28" i="21"/>
  <c r="L27" i="21"/>
  <c r="L26" i="21"/>
  <c r="Q25" i="21"/>
  <c r="P25" i="21"/>
  <c r="O25" i="21"/>
  <c r="O23" i="21" s="1"/>
  <c r="N25" i="21"/>
  <c r="M25" i="21"/>
  <c r="Q24" i="21"/>
  <c r="P24" i="21"/>
  <c r="P23" i="21" s="1"/>
  <c r="O24" i="21"/>
  <c r="N24" i="21"/>
  <c r="L22" i="21"/>
  <c r="L20" i="21"/>
  <c r="L19" i="21"/>
  <c r="L18" i="21"/>
  <c r="M24" i="21" s="1"/>
  <c r="C17" i="21"/>
  <c r="L16" i="21"/>
  <c r="L15" i="21"/>
  <c r="C15" i="21"/>
  <c r="L14" i="21"/>
  <c r="L13" i="21"/>
  <c r="L12" i="21"/>
  <c r="L11" i="21"/>
  <c r="C11" i="21"/>
  <c r="Q10" i="21"/>
  <c r="P10" i="21"/>
  <c r="O10" i="21"/>
  <c r="O8" i="21" s="1"/>
  <c r="N10" i="21"/>
  <c r="N57" i="21" s="1"/>
  <c r="M10" i="21"/>
  <c r="Q9" i="21"/>
  <c r="P9" i="21"/>
  <c r="P8" i="21" s="1"/>
  <c r="O9" i="21"/>
  <c r="N9" i="21"/>
  <c r="M9" i="21"/>
  <c r="Q8" i="21"/>
  <c r="M8" i="21"/>
  <c r="L7" i="21"/>
  <c r="L6" i="21"/>
  <c r="C6" i="21"/>
  <c r="L40" i="10" l="1"/>
  <c r="P56" i="21"/>
  <c r="O8" i="10"/>
  <c r="L9" i="21"/>
  <c r="L10" i="21"/>
  <c r="Q23" i="21"/>
  <c r="Q56" i="21"/>
  <c r="M38" i="21"/>
  <c r="L38" i="21" s="1"/>
  <c r="L54" i="21"/>
  <c r="Q8" i="10"/>
  <c r="Q56" i="10"/>
  <c r="M38" i="10"/>
  <c r="L38" i="10" s="1"/>
  <c r="N8" i="21"/>
  <c r="L8" i="21" s="1"/>
  <c r="N23" i="21"/>
  <c r="N56" i="21"/>
  <c r="N55" i="21" s="1"/>
  <c r="L53" i="21"/>
  <c r="N56" i="10"/>
  <c r="M57" i="10"/>
  <c r="Q57" i="10"/>
  <c r="Q55" i="10" s="1"/>
  <c r="L34" i="21"/>
  <c r="M56" i="21"/>
  <c r="M8" i="10"/>
  <c r="N8" i="10"/>
  <c r="P8" i="10"/>
  <c r="L9" i="10"/>
  <c r="O23" i="10"/>
  <c r="N23" i="10"/>
  <c r="N55" i="10"/>
  <c r="P23" i="10"/>
  <c r="O55" i="10"/>
  <c r="Q56" i="13"/>
  <c r="Q55" i="13"/>
  <c r="L56" i="13"/>
  <c r="L55" i="13" s="1"/>
  <c r="Q56" i="17"/>
  <c r="Q55" i="17" s="1"/>
  <c r="Q56" i="18"/>
  <c r="Q55" i="18"/>
  <c r="L56" i="18"/>
  <c r="L55" i="18" s="1"/>
  <c r="L52" i="21"/>
  <c r="P57" i="21"/>
  <c r="L25" i="21"/>
  <c r="Q57" i="21"/>
  <c r="O57" i="21"/>
  <c r="M57" i="21"/>
  <c r="L10" i="10"/>
  <c r="L35" i="10"/>
  <c r="L32" i="10" s="1"/>
  <c r="L39" i="10"/>
  <c r="M23" i="21"/>
  <c r="L35" i="21"/>
  <c r="L32" i="21" s="1"/>
  <c r="L39" i="21"/>
  <c r="L24" i="10"/>
  <c r="L23" i="10" s="1"/>
  <c r="O55" i="21"/>
  <c r="Q55" i="21"/>
  <c r="L24" i="21"/>
  <c r="Q54" i="22"/>
  <c r="P54" i="22"/>
  <c r="P57" i="22" s="1"/>
  <c r="O54" i="22"/>
  <c r="O57" i="22" s="1"/>
  <c r="N54" i="22"/>
  <c r="M54" i="22"/>
  <c r="Q53" i="22"/>
  <c r="Q52" i="22" s="1"/>
  <c r="P53" i="22"/>
  <c r="O53" i="22"/>
  <c r="N53" i="22"/>
  <c r="N52" i="22" s="1"/>
  <c r="M53" i="22"/>
  <c r="L53" i="22" s="1"/>
  <c r="P52" i="22"/>
  <c r="O52" i="22"/>
  <c r="Q56" i="22"/>
  <c r="P56" i="22"/>
  <c r="O56" i="22"/>
  <c r="N56" i="22"/>
  <c r="Q57" i="22"/>
  <c r="Q55" i="22" s="1"/>
  <c r="N57" i="22"/>
  <c r="M57" i="22"/>
  <c r="L54" i="22" l="1"/>
  <c r="L57" i="21"/>
  <c r="L56" i="21"/>
  <c r="L55" i="21" s="1"/>
  <c r="M52" i="22"/>
  <c r="L52" i="22" s="1"/>
  <c r="L23" i="21"/>
  <c r="L56" i="17"/>
  <c r="L55" i="17" s="1"/>
  <c r="M55" i="21"/>
  <c r="L8" i="10"/>
  <c r="P55" i="10"/>
  <c r="L57" i="10"/>
  <c r="M55" i="10"/>
  <c r="L56" i="10"/>
  <c r="L55" i="10" s="1"/>
  <c r="P55" i="21"/>
  <c r="N55" i="22"/>
  <c r="P55" i="22"/>
  <c r="O55" i="22"/>
  <c r="M56" i="22"/>
  <c r="M55" i="22" s="1"/>
  <c r="L57" i="22"/>
  <c r="L56" i="22" l="1"/>
  <c r="L55" i="22" s="1"/>
</calcChain>
</file>

<file path=xl/sharedStrings.xml><?xml version="1.0" encoding="utf-8"?>
<sst xmlns="http://schemas.openxmlformats.org/spreadsheetml/2006/main" count="2181" uniqueCount="134">
  <si>
    <t>Найменування завдання</t>
  </si>
  <si>
    <t>Найменування показника</t>
  </si>
  <si>
    <t>Значення показника</t>
  </si>
  <si>
    <t>Найменування заходу</t>
  </si>
  <si>
    <t>Виконавець</t>
  </si>
  <si>
    <t>усього</t>
  </si>
  <si>
    <t xml:space="preserve">1. Підвищення рівня лісистості </t>
  </si>
  <si>
    <t>2. Нарощування ресурсного та екологічного потенціалу лісів, забезпечення ведення лісового господарства на засадах сталого розвитку  </t>
  </si>
  <si>
    <t>кількість підприємств та організацій, що займаються веденням лісового господарства</t>
  </si>
  <si>
    <t>Разом за завданням 2</t>
  </si>
  <si>
    <t>у тому числі    </t>
  </si>
  <si>
    <t>3. Підвищення стійкості лісових екосистем, забезпечення охорони і захисту лісів</t>
  </si>
  <si>
    <t>площа, на якій проведені лісозахисні заходи, тис. гектарів         </t>
  </si>
  <si>
    <t>Разом за завданням 3</t>
  </si>
  <si>
    <t>4. Відтворення, охорона і раціональне використання мисливської фауни      </t>
  </si>
  <si>
    <t>обсяг середніх витрат на 1 тис. гектарів мисливських угідь, пов’язаних з охороною і відтворенням мисливських тварин, гривень</t>
  </si>
  <si>
    <t>Разом за завданням 4</t>
  </si>
  <si>
    <t>5. Раціональне використання лісових ресурсів</t>
  </si>
  <si>
    <t>1) заготівля ліквідної деревини під час проведення рубок головного користування  </t>
  </si>
  <si>
    <t>Разом за завданням 5 </t>
  </si>
  <si>
    <t xml:space="preserve">у тому числі </t>
  </si>
  <si>
    <t>Разом за Програмою  </t>
  </si>
  <si>
    <t>інші джерела (власні кошти підприємств)</t>
  </si>
  <si>
    <t>Джерела фінансування (державний, місцеві бюджети, інші)</t>
  </si>
  <si>
    <t>1) створення лісових культур, сприяння природному відновленню лісів       </t>
  </si>
  <si>
    <t>2) вирощування садивного матеріалу, створення і утримання селекційних комплексів, плантацій, розсадників    </t>
  </si>
  <si>
    <t>3) проведення рубок формування і оздоровлення лісів</t>
  </si>
  <si>
    <t>4) придбання і оновлення парку лісогосподарської техніки і знарядь          </t>
  </si>
  <si>
    <t>5) утримання державної лісової та мисливської охорони (служби), здійснення загальногосподарських та адміністративних витрат на ведення лісового і мисливського господарства, забезпечення охорони і захисту лісів        </t>
  </si>
  <si>
    <t>3) здійснення загальновиробничих, адміністративних та інших витрат на спеціальне використання лісових ресурсів</t>
  </si>
  <si>
    <t> у тому числі </t>
  </si>
  <si>
    <t>Разом за завданням 1 </t>
  </si>
  <si>
    <t>1) ведення мисливського господарства, здійснення державного контролю у галузі мисливського господарства та полювання, охорона, використання і відтворення мисливської фауни, збереження та поліпшення стану мисливських угідь  </t>
  </si>
  <si>
    <t>Місцеві бюджети</t>
  </si>
  <si>
    <t>2) придбання пожежних автомобілів та іншої пожежної техніки, засобів пожежогасіння та зв’язку       </t>
  </si>
  <si>
    <t>Додаток 1                                                                                                    до Програми</t>
  </si>
  <si>
    <t>4) будівництво доріг лісогосподарського та протипожежного призначення</t>
  </si>
  <si>
    <t xml:space="preserve">5) капітальний ремонт та реконструкція доріг лісогосподарського та протипожежного призначення </t>
  </si>
  <si>
    <t>6) утримання доріг  лісогосподарського та протипожежного призначення (поточний ремонт)</t>
  </si>
  <si>
    <t>3) здійснення лісозахисних заходів, придбання препаратів та проведення винищувальних робіт в осередках шкідників і хвороб </t>
  </si>
  <si>
    <t>1) забезпечення охорони лісів від пожеж, утримання пожежної охорони, пожежно-хімічних станцій, гасіння лісових пожеж, протипожежне облаштування лісів</t>
  </si>
  <si>
    <t>ЗАВДАННЯ І ЗАХОДИ                                                                                                                                                                                                                                                                                                                                                                                                                                                          регіональної екологічної програми “Ліси Рівненщини” на 2021—2025 роки по ДП "                                 лісгосп"</t>
  </si>
  <si>
    <t>1) виконання робіт із лісорозведення</t>
  </si>
  <si>
    <t>площа відновлення лісів,
  гектарів          </t>
  </si>
  <si>
    <t xml:space="preserve">площа лісорозведення, гектарів </t>
  </si>
  <si>
    <t>Прогнозний обсяг фінансових ресурсів для виконання завдань, тис. гривень</t>
  </si>
  <si>
    <t>у тому числі за роками</t>
  </si>
  <si>
    <t>місцеві бюджети</t>
  </si>
  <si>
    <t>площа земель, що надана у постійне користування для ведення лісового господарства, тис. гектарів</t>
  </si>
  <si>
    <t>кількість диких мисливських тварин, голів</t>
  </si>
  <si>
    <t>обсяг заготовленої під час проведення  рубок головного користування ліквідної деревини,                      тис. куб. метрів</t>
  </si>
  <si>
    <t>протяжніть збудованих доріг лісогосподарського та протипожежного призначення, чисельник - з твердим покриттям, знаменник - грунтові поліпшені, км</t>
  </si>
  <si>
    <t>протяжність  реконструйованих і  відремонтованих доріг лісогосподарського призначення, чисельник - з твердим покриттям, знаменник - грунтові поліпшені, км</t>
  </si>
  <si>
    <t>протяжність   відремонтованих доріг лісогосподарського  та протипожежного призначення , чисельник - з твердим покриттям, знаменник - грунтові поліпшені, км</t>
  </si>
  <si>
    <t>ДП "                 лісове господарство"</t>
  </si>
  <si>
    <t>ДП "                    лісове господарство"</t>
  </si>
  <si>
    <t>площа лісів, на якій проведені  рубки формування і оздоровлення лісів (чисельник – тис. гектарів),                обсяг загального запасу заготовленої під час проведення таких рубок деревини   
(знаменник –  тис. куб.метрів)</t>
  </si>
  <si>
    <t>протяжність створених протипожежних розривів, мінералізованих смуг, що доглядаються,  тис. кілометрів  </t>
  </si>
  <si>
    <t>обсяг перевезеної деревини на нижні та проміжні склади, тис. куб. метрів</t>
  </si>
  <si>
    <t>2) перевезення деревини на нижні склади, розробка хлистів, перевезення деревини на проміжні склади</t>
  </si>
  <si>
    <t xml:space="preserve">Директор                                                                                                                          </t>
  </si>
  <si>
    <t>ЗАВДАННЯ І ЗАХОДИ                                                                                                                                                                                                                                                                                                                                                                                                                                                          регіональної екологічної програми “Ліси Рівненщини” на 2021—2025 роки по ДП "    Березнівський лісгосп"</t>
  </si>
  <si>
    <t>ДП " Березнівське                лісове господарство"</t>
  </si>
  <si>
    <t>ЗАВДАННЯ І ЗАХОДИ                                                                                                                                                                                                                                                                                                                                                                                                                                                          регіональної екологічної програми “Ліси Рівненщини” на 2021—2025 роки по ДП "Володимирецький  лісгосп"</t>
  </si>
  <si>
    <t>ДП " Висоцьке                лісове господарство"</t>
  </si>
  <si>
    <t>ДП "  Висоцьке               лісове господарство"</t>
  </si>
  <si>
    <t>ДП "  Висоцьке              лісове господарство"</t>
  </si>
  <si>
    <t>ДП "   Висоцьке                 лісове господарство"</t>
  </si>
  <si>
    <t>ДП "  Висоцьке                  лісове господарство"</t>
  </si>
  <si>
    <t>ДП "Дубенський лісгосп"</t>
  </si>
  <si>
    <t>у тому числі </t>
  </si>
  <si>
    <t>площа лісів, на якій проведені  рубки формування і оздоровлення лісів (чисельник – тис.га), обсяг загального запасу заготовленої під час проведення таких рубок деревини (знаменник –  тис.м3)</t>
  </si>
  <si>
    <t>інші джерела (власні кошти )</t>
  </si>
  <si>
    <t>протяжність створених протипожежних розривів, мінералізованих смуг, що доглядаються,  тис. км.  </t>
  </si>
  <si>
    <r>
      <rPr>
        <sz val="18"/>
        <color indexed="8"/>
        <rFont val="Times New Roman"/>
        <family val="1"/>
        <charset val="204"/>
      </rPr>
      <t>у тому числі</t>
    </r>
    <r>
      <rPr>
        <b/>
        <sz val="18"/>
        <color indexed="8"/>
        <rFont val="Times New Roman"/>
        <family val="1"/>
        <charset val="204"/>
      </rPr>
      <t>    </t>
    </r>
  </si>
  <si>
    <t>обсяг середніх витрат на 1 тис.га мисливських угідь, пов’язаних з охороною і відтворенням мисливських тварин, гривень</t>
  </si>
  <si>
    <t>1) здійснення державного регулювання і контролю у галузі мисливського господарства та полювання, охорона, використання і відтворення мисливської фауни, збереження та поліпшення стану мисливських угідь  </t>
  </si>
  <si>
    <t>обсяг заготовленої під час проведення  рубок головного користування ліквідної деревини, тис. куб. метрів</t>
  </si>
  <si>
    <t>2) перевезення деревини на нижні та проміжні  склади, розробка хлистів</t>
  </si>
  <si>
    <t>4) будівництво доріг лісогосподарського призначення</t>
  </si>
  <si>
    <t xml:space="preserve">5) капітальний ремонт та реконструкція доріг лісогосподарського призначення </t>
  </si>
  <si>
    <t>6) утримання доріг  лісогосподарського призначення (поточний ремонт)</t>
  </si>
  <si>
    <t>ДП "Зарічненське лісове господарство"</t>
  </si>
  <si>
    <t>ДП "Дубровицьке лісове господарство"</t>
  </si>
  <si>
    <t>ДП " Клеванське              лісове господарство"</t>
  </si>
  <si>
    <t>ДП " Клесівське                лісове господарство"</t>
  </si>
  <si>
    <t>ДП " Клесівське                 лісове господарство"</t>
  </si>
  <si>
    <t>ДП "Клесівське                   лісове господарство"</t>
  </si>
  <si>
    <t>ДП " Клесівське                  лісове господарство"</t>
  </si>
  <si>
    <t>ДП "Клесівське                 лісове господарство"</t>
  </si>
  <si>
    <t>ДП "  Костопільське             лісове господарство"</t>
  </si>
  <si>
    <t>ДП "  Костопільське               лісове господарство"</t>
  </si>
  <si>
    <t>ДП " Костопільське                лісове господарство"</t>
  </si>
  <si>
    <t>ДП " Костопільське                 лісове господарство"</t>
  </si>
  <si>
    <t>ДП "Костопільське                    лісове господарство"</t>
  </si>
  <si>
    <t>ДП " Костопільське                   лісове господарство"</t>
  </si>
  <si>
    <t>ДП "Млинівське  лісове господарство"</t>
  </si>
  <si>
    <t>ДП "Млинівське                 лісове господарство"</t>
  </si>
  <si>
    <t>ДП " Млинівське                лісове господарство"</t>
  </si>
  <si>
    <t>ДП "Млинівське                    лісове господарство"</t>
  </si>
  <si>
    <t>ДП " Млинівське                   лісове господарство"</t>
  </si>
  <si>
    <t>ДП "Остківське лісове господарство"</t>
  </si>
  <si>
    <t>ДП "Остківське  лісове господарство"</t>
  </si>
  <si>
    <t>1. Підвищення рівня лісистості</t>
  </si>
  <si>
    <t>площа лісорозведення, гектарів</t>
  </si>
  <si>
    <t>ДП "  Острозьке    лісове господарство"</t>
  </si>
  <si>
    <t>площа відновлення лісів,
  гектарів          площа відновлення лісів,
  гектарів          </t>
  </si>
  <si>
    <t>ДП "Острозьке лісове господарство"</t>
  </si>
  <si>
    <t>площа лісів, на якій проведені  рубки формування і оздоровлення лісів (чисельник – тис. гектарів),                обсяг загального запасу заготовленої під час проведення таких рубок деревини   
(знаменник –  тис. куб.метрів)площа лісів, на якій проведені  рубки формування і оздоровлення лісів (чисельник – тис. гектарів),                обсяг загального запасу заготовленої під час проведення таких рубок деревини   
(знаменник –  тис. куб.метрів)</t>
  </si>
  <si>
    <t>ДП " Острозьке    лісове господарство"</t>
  </si>
  <si>
    <t>ДП "  Острозьке лісове господарство"</t>
  </si>
  <si>
    <t>ДП " Острозьке лісове господарство"</t>
  </si>
  <si>
    <t>5) капітальний ремонт та реконструкція доріг лісогосподарського призначення</t>
  </si>
  <si>
    <t>ДП "  Рафалівське  лісове господарство"</t>
  </si>
  <si>
    <t>ДП "  Рафалівське   лісове господарство"</t>
  </si>
  <si>
    <t>ДП " Рафалівське    лісове господарство"</t>
  </si>
  <si>
    <t>ДП " Рафалівське   лісове господарство"</t>
  </si>
  <si>
    <t>ДП "  Рафалівське    лісове господарство"</t>
  </si>
  <si>
    <t>ДП "Рівненське  лісове господарство"</t>
  </si>
  <si>
    <t>ДП "Рокитнівське                 лісове господарство"</t>
  </si>
  <si>
    <t>ДП "Рокитнівське   лісове господарство"</t>
  </si>
  <si>
    <t>ДП "               лісове господарство"</t>
  </si>
  <si>
    <t>ДП "Соснівське лісове господарство"</t>
  </si>
  <si>
    <t>ДП "СЛАП"Рокитнівський держспецлісгосп"</t>
  </si>
  <si>
    <t>ДП "Березнівське  лісове господарство"</t>
  </si>
  <si>
    <t>Рівненське обласне управління лісового та мисливського господарства, державні лісогосподарські підприємства області</t>
  </si>
  <si>
    <t>ЗАВДАННЯ І ЗАХОДИ                                                                                                                                                                                                                                                                                                                                                                                                                                                          з виконання обласної програми  “Ліси Рівненщини” на 2021—2025 роки</t>
  </si>
  <si>
    <t xml:space="preserve">  </t>
  </si>
  <si>
    <t>у т.ч. за роками</t>
  </si>
  <si>
    <t>площа лісів, на якій проведені  рубки формування і оздоровлення лісів (чисельник – тис. гектарів), обсяг загального запасу заготовленої під час проведення таких рубок деревини  (знаменник –  тис. куб. метрів)</t>
  </si>
  <si>
    <t>площа, на якій проведені лісозахисні заходи,                           тис. гектарів         </t>
  </si>
  <si>
    <t>Прогнозний обсяг фінансових ресурсів для виконання завдань,                        тис. гривень</t>
  </si>
  <si>
    <t>Додаток 2 до Програми</t>
  </si>
  <si>
    <t xml:space="preserve">ЗАВДАННЯ І ЗАХОДИ                                                                                                                                                                                                                                                                                                                                                                                                                                                          з виконання Обласної програми  “Ліси Рівненщини” на 2021-2023 роки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</si>
</sst>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0.0"/>
    <numFmt numFmtId="165" formatCode="0.000"/>
    <numFmt numFmtId="166" formatCode="[$-419]General"/>
    <numFmt numFmtId="167" formatCode="[$-419]0.00"/>
    <numFmt numFmtId="168" formatCode="[$-419]0.0"/>
    <numFmt numFmtId="169" formatCode="[$-419]0"/>
  </numFmts>
  <fonts count="36" x14ac:knownFonts="1"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sz val="10"/>
      <color indexed="8"/>
      <name val="Calibri"/>
      <family val="2"/>
      <charset val="204"/>
    </font>
    <font>
      <sz val="8"/>
      <name val="Calibri"/>
      <family val="2"/>
      <charset val="204"/>
    </font>
    <font>
      <sz val="12"/>
      <color indexed="8"/>
      <name val="Calibri"/>
      <family val="2"/>
      <charset val="204"/>
    </font>
    <font>
      <sz val="16"/>
      <color indexed="8"/>
      <name val="Calibri"/>
      <family val="2"/>
      <charset val="204"/>
    </font>
    <font>
      <sz val="16"/>
      <color indexed="8"/>
      <name val="Times New Roman"/>
      <family val="1"/>
      <charset val="204"/>
    </font>
    <font>
      <b/>
      <sz val="18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24"/>
      <color indexed="8"/>
      <name val="Times New Roman"/>
      <family val="1"/>
      <charset val="204"/>
    </font>
    <font>
      <sz val="18"/>
      <color indexed="8"/>
      <name val="Times New Roman"/>
      <family val="1"/>
      <charset val="204"/>
    </font>
    <font>
      <sz val="20"/>
      <color indexed="8"/>
      <name val="Times New Roman"/>
      <family val="1"/>
      <charset val="204"/>
    </font>
    <font>
      <sz val="18"/>
      <name val="Times New Roman"/>
      <family val="1"/>
      <charset val="204"/>
    </font>
    <font>
      <b/>
      <sz val="18"/>
      <name val="Times New Roman"/>
      <family val="1"/>
      <charset val="204"/>
    </font>
    <font>
      <b/>
      <i/>
      <sz val="18"/>
      <name val="Times New Roman"/>
      <family val="1"/>
      <charset val="204"/>
    </font>
    <font>
      <b/>
      <i/>
      <sz val="18"/>
      <color indexed="8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b/>
      <sz val="16"/>
      <name val="Times New Roman"/>
      <family val="1"/>
      <charset val="204"/>
    </font>
    <font>
      <sz val="18"/>
      <color rgb="FFFF0000"/>
      <name val="Times New Roman"/>
      <family val="1"/>
      <charset val="204"/>
    </font>
    <font>
      <sz val="16"/>
      <name val="Times New Roman"/>
      <family val="1"/>
      <charset val="204"/>
    </font>
    <font>
      <sz val="16"/>
      <color rgb="FFFF0000"/>
      <name val="Times New Roman"/>
      <family val="1"/>
      <charset val="204"/>
    </font>
    <font>
      <b/>
      <sz val="16"/>
      <color rgb="FFFF0000"/>
      <name val="Times New Roman"/>
      <family val="1"/>
      <charset val="204"/>
    </font>
    <font>
      <sz val="1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22"/>
      <color rgb="FF000000"/>
      <name val="Times New Roman"/>
      <family val="1"/>
      <charset val="204"/>
    </font>
    <font>
      <b/>
      <sz val="22"/>
      <color rgb="FF000000"/>
      <name val="Times New Roman"/>
      <family val="1"/>
      <charset val="204"/>
    </font>
    <font>
      <sz val="20"/>
      <color rgb="FF000000"/>
      <name val="Times New Roman"/>
      <family val="1"/>
      <charset val="204"/>
    </font>
    <font>
      <b/>
      <sz val="20"/>
      <color rgb="FF000000"/>
      <name val="Times New Roman"/>
      <family val="1"/>
      <charset val="204"/>
    </font>
    <font>
      <sz val="18"/>
      <color rgb="FF000000"/>
      <name val="Times New Roman"/>
      <family val="1"/>
      <charset val="204"/>
    </font>
    <font>
      <b/>
      <sz val="18"/>
      <color rgb="FF000000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20"/>
      <color indexed="8"/>
      <name val="Times New Roman"/>
      <family val="1"/>
      <charset val="204"/>
    </font>
    <font>
      <sz val="18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FF"/>
        <bgColor rgb="FFFFFFFF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166" fontId="26" fillId="0" borderId="0" applyBorder="0" applyProtection="0"/>
  </cellStyleXfs>
  <cellXfs count="569">
    <xf numFmtId="0" fontId="0" fillId="0" borderId="0" xfId="0"/>
    <xf numFmtId="0" fontId="0" fillId="0" borderId="0" xfId="0" applyFont="1" applyFill="1"/>
    <xf numFmtId="0" fontId="1" fillId="0" borderId="0" xfId="0" applyFont="1" applyFill="1"/>
    <xf numFmtId="0" fontId="2" fillId="0" borderId="0" xfId="0" applyFont="1" applyFill="1"/>
    <xf numFmtId="0" fontId="4" fillId="0" borderId="0" xfId="0" applyFont="1" applyFill="1"/>
    <xf numFmtId="0" fontId="5" fillId="0" borderId="0" xfId="0" applyFont="1" applyFill="1"/>
    <xf numFmtId="0" fontId="4" fillId="0" borderId="0" xfId="0" applyFont="1" applyFill="1" applyAlignment="1">
      <alignment horizontal="left" vertical="center"/>
    </xf>
    <xf numFmtId="0" fontId="4" fillId="2" borderId="0" xfId="0" applyFont="1" applyFill="1"/>
    <xf numFmtId="0" fontId="7" fillId="0" borderId="0" xfId="0" quotePrefix="1" applyFont="1" applyFill="1" applyBorder="1" applyAlignment="1">
      <alignment vertical="center"/>
    </xf>
    <xf numFmtId="0" fontId="6" fillId="0" borderId="0" xfId="0" applyFont="1" applyFill="1" applyBorder="1" applyAlignment="1">
      <alignment vertical="top" wrapText="1"/>
    </xf>
    <xf numFmtId="0" fontId="6" fillId="0" borderId="0" xfId="0" quotePrefix="1" applyFont="1" applyFill="1" applyBorder="1" applyAlignment="1">
      <alignment vertical="top" wrapText="1"/>
    </xf>
    <xf numFmtId="0" fontId="8" fillId="0" borderId="0" xfId="0" applyFont="1" applyFill="1"/>
    <xf numFmtId="0" fontId="9" fillId="0" borderId="0" xfId="0" applyFont="1" applyFill="1"/>
    <xf numFmtId="0" fontId="6" fillId="0" borderId="0" xfId="0" applyFont="1" applyFill="1"/>
    <xf numFmtId="0" fontId="6" fillId="0" borderId="0" xfId="0" applyFont="1" applyFill="1" applyBorder="1"/>
    <xf numFmtId="0" fontId="10" fillId="0" borderId="0" xfId="0" applyFont="1" applyFill="1" applyAlignment="1">
      <alignment horizontal="left" vertical="center"/>
    </xf>
    <xf numFmtId="0" fontId="10" fillId="2" borderId="0" xfId="0" applyFont="1" applyFill="1"/>
    <xf numFmtId="0" fontId="10" fillId="0" borderId="0" xfId="0" applyFont="1" applyFill="1"/>
    <xf numFmtId="0" fontId="7" fillId="0" borderId="0" xfId="0" applyFont="1" applyFill="1" applyBorder="1" applyAlignment="1">
      <alignment vertical="top" wrapText="1"/>
    </xf>
    <xf numFmtId="0" fontId="14" fillId="0" borderId="1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left" vertical="top" wrapText="1"/>
    </xf>
    <xf numFmtId="0" fontId="12" fillId="0" borderId="0" xfId="0" applyFont="1" applyFill="1" applyBorder="1" applyAlignment="1">
      <alignment horizontal="justify" vertical="top" wrapText="1"/>
    </xf>
    <xf numFmtId="0" fontId="14" fillId="0" borderId="0" xfId="0" applyFont="1" applyFill="1" applyBorder="1" applyAlignment="1">
      <alignment horizontal="center" vertical="center" wrapText="1"/>
    </xf>
    <xf numFmtId="0" fontId="12" fillId="0" borderId="0" xfId="0" applyFont="1" applyFill="1"/>
    <xf numFmtId="0" fontId="12" fillId="0" borderId="11" xfId="0" applyFont="1" applyFill="1" applyBorder="1"/>
    <xf numFmtId="0" fontId="12" fillId="0" borderId="0" xfId="0" applyFont="1" applyFill="1" applyBorder="1"/>
    <xf numFmtId="0" fontId="12" fillId="0" borderId="0" xfId="0" applyFont="1" applyFill="1" applyBorder="1" applyAlignment="1">
      <alignment horizontal="justify" vertical="center" wrapText="1"/>
    </xf>
    <xf numFmtId="2" fontId="15" fillId="0" borderId="7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wrapText="1"/>
    </xf>
    <xf numFmtId="0" fontId="7" fillId="0" borderId="0" xfId="0" applyFont="1" applyFill="1" applyBorder="1"/>
    <xf numFmtId="0" fontId="7" fillId="2" borderId="0" xfId="0" applyFont="1" applyFill="1" applyBorder="1"/>
    <xf numFmtId="0" fontId="12" fillId="0" borderId="0" xfId="0" quotePrefix="1" applyFont="1" applyFill="1" applyBorder="1" applyAlignment="1">
      <alignment vertical="top" wrapText="1"/>
    </xf>
    <xf numFmtId="0" fontId="12" fillId="0" borderId="0" xfId="0" applyFont="1" applyFill="1" applyBorder="1" applyAlignment="1">
      <alignment vertical="top" wrapText="1"/>
    </xf>
    <xf numFmtId="0" fontId="7" fillId="2" borderId="0" xfId="0" applyFont="1" applyFill="1" applyBorder="1" applyAlignment="1">
      <alignment wrapText="1"/>
    </xf>
    <xf numFmtId="0" fontId="7" fillId="0" borderId="0" xfId="0" applyFont="1" applyFill="1" applyBorder="1" applyAlignment="1">
      <alignment horizontal="left" vertical="top"/>
    </xf>
    <xf numFmtId="0" fontId="12" fillId="0" borderId="1" xfId="0" applyFont="1" applyFill="1" applyBorder="1" applyAlignment="1">
      <alignment vertical="center" wrapText="1"/>
    </xf>
    <xf numFmtId="0" fontId="12" fillId="0" borderId="0" xfId="0" applyFont="1" applyFill="1" applyAlignment="1">
      <alignment horizontal="left" vertical="center"/>
    </xf>
    <xf numFmtId="0" fontId="12" fillId="2" borderId="0" xfId="0" applyFont="1" applyFill="1"/>
    <xf numFmtId="0" fontId="17" fillId="0" borderId="1" xfId="0" applyFont="1" applyFill="1" applyBorder="1" applyAlignment="1">
      <alignment horizontal="left" wrapText="1"/>
    </xf>
    <xf numFmtId="0" fontId="17" fillId="0" borderId="1" xfId="0" applyFont="1" applyFill="1" applyBorder="1" applyAlignment="1">
      <alignment horizontal="left" vertical="center" wrapText="1"/>
    </xf>
    <xf numFmtId="0" fontId="12" fillId="0" borderId="7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vertical="top" wrapText="1"/>
    </xf>
    <xf numFmtId="0" fontId="12" fillId="0" borderId="8" xfId="0" applyFont="1" applyFill="1" applyBorder="1" applyAlignment="1">
      <alignment wrapText="1"/>
    </xf>
    <xf numFmtId="0" fontId="15" fillId="0" borderId="1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center" vertical="top"/>
    </xf>
    <xf numFmtId="0" fontId="7" fillId="0" borderId="1" xfId="0" applyFont="1" applyFill="1" applyBorder="1" applyAlignment="1">
      <alignment vertical="center" wrapText="1"/>
    </xf>
    <xf numFmtId="0" fontId="14" fillId="0" borderId="7" xfId="0" applyFont="1" applyFill="1" applyBorder="1" applyAlignment="1">
      <alignment horizontal="center" vertical="center" wrapText="1"/>
    </xf>
    <xf numFmtId="0" fontId="14" fillId="0" borderId="7" xfId="0" applyFont="1" applyFill="1" applyBorder="1" applyAlignment="1">
      <alignment vertical="center" wrapText="1"/>
    </xf>
    <xf numFmtId="2" fontId="14" fillId="0" borderId="7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4" fillId="0" borderId="14" xfId="0" applyFont="1" applyFill="1" applyBorder="1" applyAlignment="1">
      <alignment horizontal="left" vertical="center" wrapText="1"/>
    </xf>
    <xf numFmtId="0" fontId="14" fillId="0" borderId="10" xfId="0" applyFont="1" applyFill="1" applyBorder="1" applyAlignment="1">
      <alignment horizontal="left" vertical="center" wrapText="1"/>
    </xf>
    <xf numFmtId="164" fontId="15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 wrapText="1"/>
    </xf>
    <xf numFmtId="0" fontId="12" fillId="2" borderId="0" xfId="0" applyFont="1" applyFill="1" applyBorder="1" applyAlignment="1">
      <alignment vertical="center" wrapText="1"/>
    </xf>
    <xf numFmtId="164" fontId="7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right" vertical="top" wrapText="1"/>
    </xf>
    <xf numFmtId="0" fontId="15" fillId="0" borderId="14" xfId="0" applyFont="1" applyFill="1" applyBorder="1" applyAlignment="1">
      <alignment horizontal="left" vertical="center" wrapText="1"/>
    </xf>
    <xf numFmtId="164" fontId="7" fillId="0" borderId="1" xfId="0" applyNumberFormat="1" applyFont="1" applyFill="1" applyBorder="1" applyAlignment="1">
      <alignment horizontal="center" vertical="center"/>
    </xf>
    <xf numFmtId="164" fontId="12" fillId="0" borderId="1" xfId="0" applyNumberFormat="1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vertical="top" wrapText="1"/>
    </xf>
    <xf numFmtId="0" fontId="12" fillId="0" borderId="0" xfId="0" applyFont="1" applyFill="1" applyBorder="1" applyAlignment="1">
      <alignment wrapText="1"/>
    </xf>
    <xf numFmtId="0" fontId="18" fillId="0" borderId="8" xfId="0" applyFont="1" applyFill="1" applyBorder="1" applyAlignment="1">
      <alignment vertical="center" wrapText="1"/>
    </xf>
    <xf numFmtId="0" fontId="12" fillId="0" borderId="6" xfId="0" applyFont="1" applyFill="1" applyBorder="1" applyAlignment="1">
      <alignment horizontal="left" vertical="center" wrapText="1"/>
    </xf>
    <xf numFmtId="0" fontId="12" fillId="0" borderId="7" xfId="0" applyFont="1" applyFill="1" applyBorder="1"/>
    <xf numFmtId="0" fontId="12" fillId="0" borderId="10" xfId="0" applyFont="1" applyFill="1" applyBorder="1" applyAlignment="1">
      <alignment vertical="center" wrapText="1"/>
    </xf>
    <xf numFmtId="0" fontId="7" fillId="0" borderId="4" xfId="0" applyFont="1" applyFill="1" applyBorder="1" applyAlignment="1">
      <alignment vertical="top" wrapText="1"/>
    </xf>
    <xf numFmtId="0" fontId="7" fillId="0" borderId="4" xfId="0" applyFont="1" applyFill="1" applyBorder="1"/>
    <xf numFmtId="0" fontId="7" fillId="2" borderId="13" xfId="0" applyFont="1" applyFill="1" applyBorder="1"/>
    <xf numFmtId="0" fontId="7" fillId="0" borderId="1" xfId="0" applyFont="1" applyFill="1" applyBorder="1" applyAlignment="1">
      <alignment vertical="top" wrapText="1"/>
    </xf>
    <xf numFmtId="164" fontId="7" fillId="0" borderId="1" xfId="0" applyNumberFormat="1" applyFont="1" applyFill="1" applyBorder="1" applyAlignment="1">
      <alignment horizontal="center" vertical="top" wrapText="1"/>
    </xf>
    <xf numFmtId="0" fontId="7" fillId="0" borderId="3" xfId="0" applyFont="1" applyFill="1" applyBorder="1" applyAlignment="1">
      <alignment horizontal="right" vertical="top" wrapText="1"/>
    </xf>
    <xf numFmtId="0" fontId="7" fillId="0" borderId="5" xfId="0" applyFont="1" applyFill="1" applyBorder="1"/>
    <xf numFmtId="0" fontId="7" fillId="2" borderId="12" xfId="0" applyFont="1" applyFill="1" applyBorder="1"/>
    <xf numFmtId="0" fontId="12" fillId="0" borderId="1" xfId="0" applyFont="1" applyFill="1" applyBorder="1" applyAlignment="1">
      <alignment horizontal="center" vertical="top" textRotation="90" wrapText="1"/>
    </xf>
    <xf numFmtId="0" fontId="12" fillId="0" borderId="1" xfId="0" applyFont="1" applyFill="1" applyBorder="1" applyAlignment="1">
      <alignment horizontal="center" vertical="center" textRotation="90" wrapText="1"/>
    </xf>
    <xf numFmtId="0" fontId="12" fillId="0" borderId="6" xfId="0" applyFont="1" applyFill="1" applyBorder="1" applyAlignment="1">
      <alignment horizontal="center" vertical="center" textRotation="90" wrapText="1"/>
    </xf>
    <xf numFmtId="0" fontId="12" fillId="0" borderId="10" xfId="0" applyFont="1" applyFill="1" applyBorder="1" applyAlignment="1">
      <alignment horizontal="center" vertical="center" textRotation="90" wrapText="1"/>
    </xf>
    <xf numFmtId="0" fontId="12" fillId="0" borderId="1" xfId="0" applyFont="1" applyFill="1" applyBorder="1" applyAlignment="1">
      <alignment horizontal="justify" vertical="top" textRotation="90" wrapText="1"/>
    </xf>
    <xf numFmtId="0" fontId="7" fillId="0" borderId="0" xfId="0" applyFont="1" applyFill="1" applyBorder="1" applyAlignment="1">
      <alignment vertical="top"/>
    </xf>
    <xf numFmtId="0" fontId="7" fillId="0" borderId="1" xfId="0" applyFont="1" applyFill="1" applyBorder="1" applyAlignment="1">
      <alignment vertical="top"/>
    </xf>
    <xf numFmtId="0" fontId="15" fillId="0" borderId="10" xfId="0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left" vertical="top"/>
    </xf>
    <xf numFmtId="0" fontId="7" fillId="0" borderId="5" xfId="0" applyFont="1" applyFill="1" applyBorder="1" applyAlignment="1">
      <alignment wrapText="1"/>
    </xf>
    <xf numFmtId="0" fontId="7" fillId="2" borderId="5" xfId="0" applyFont="1" applyFill="1" applyBorder="1" applyAlignment="1">
      <alignment wrapText="1"/>
    </xf>
    <xf numFmtId="0" fontId="7" fillId="0" borderId="10" xfId="0" applyFont="1" applyFill="1" applyBorder="1" applyAlignment="1">
      <alignment horizontal="left" vertical="center" wrapText="1"/>
    </xf>
    <xf numFmtId="1" fontId="14" fillId="0" borderId="7" xfId="0" applyNumberFormat="1" applyFont="1" applyFill="1" applyBorder="1" applyAlignment="1">
      <alignment horizontal="center" vertical="center" wrapText="1"/>
    </xf>
    <xf numFmtId="1" fontId="14" fillId="0" borderId="7" xfId="0" applyNumberFormat="1" applyFont="1" applyFill="1" applyBorder="1" applyAlignment="1">
      <alignment vertical="center" wrapText="1"/>
    </xf>
    <xf numFmtId="1" fontId="14" fillId="0" borderId="1" xfId="0" applyNumberFormat="1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vertical="top" wrapText="1"/>
    </xf>
    <xf numFmtId="0" fontId="7" fillId="0" borderId="15" xfId="0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horizontal="left" vertical="top" wrapText="1"/>
    </xf>
    <xf numFmtId="164" fontId="7" fillId="0" borderId="1" xfId="0" applyNumberFormat="1" applyFont="1" applyFill="1" applyBorder="1" applyAlignment="1">
      <alignment horizontal="right" vertical="center" wrapText="1"/>
    </xf>
    <xf numFmtId="164" fontId="14" fillId="0" borderId="8" xfId="0" applyNumberFormat="1" applyFont="1" applyFill="1" applyBorder="1" applyAlignment="1">
      <alignment horizontal="right" vertical="center" wrapText="1"/>
    </xf>
    <xf numFmtId="0" fontId="12" fillId="2" borderId="0" xfId="0" applyFont="1" applyFill="1" applyBorder="1"/>
    <xf numFmtId="0" fontId="17" fillId="0" borderId="1" xfId="0" applyFont="1" applyFill="1" applyBorder="1" applyAlignment="1">
      <alignment vertical="top" wrapText="1"/>
    </xf>
    <xf numFmtId="164" fontId="16" fillId="0" borderId="1" xfId="0" applyNumberFormat="1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right" vertical="top" wrapText="1"/>
    </xf>
    <xf numFmtId="0" fontId="12" fillId="0" borderId="14" xfId="0" applyFont="1" applyFill="1" applyBorder="1"/>
    <xf numFmtId="0" fontId="12" fillId="0" borderId="5" xfId="0" applyFont="1" applyFill="1" applyBorder="1"/>
    <xf numFmtId="0" fontId="12" fillId="2" borderId="5" xfId="0" applyFont="1" applyFill="1" applyBorder="1"/>
    <xf numFmtId="0" fontId="7" fillId="0" borderId="0" xfId="0" applyFont="1" applyFill="1" applyBorder="1" applyAlignment="1">
      <alignment horizontal="justify" vertical="top" wrapText="1"/>
    </xf>
    <xf numFmtId="0" fontId="17" fillId="0" borderId="1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left" vertical="top" wrapText="1"/>
    </xf>
    <xf numFmtId="164" fontId="14" fillId="0" borderId="7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horizontal="left" vertical="center" wrapText="1"/>
    </xf>
    <xf numFmtId="0" fontId="12" fillId="0" borderId="10" xfId="0" applyFont="1" applyFill="1" applyBorder="1" applyAlignment="1">
      <alignment horizontal="left" vertical="center" wrapText="1"/>
    </xf>
    <xf numFmtId="164" fontId="14" fillId="0" borderId="1" xfId="0" applyNumberFormat="1" applyFont="1" applyFill="1" applyBorder="1" applyAlignment="1">
      <alignment horizontal="center" vertical="center" wrapText="1"/>
    </xf>
    <xf numFmtId="2" fontId="14" fillId="0" borderId="1" xfId="0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justify" vertical="top" wrapText="1"/>
    </xf>
    <xf numFmtId="0" fontId="7" fillId="0" borderId="0" xfId="0" applyFont="1" applyFill="1" applyBorder="1" applyAlignment="1">
      <alignment horizontal="justify" vertical="top" wrapText="1"/>
    </xf>
    <xf numFmtId="0" fontId="12" fillId="0" borderId="1" xfId="0" applyFont="1" applyFill="1" applyBorder="1" applyAlignment="1">
      <alignment horizontal="left" vertical="top" wrapText="1"/>
    </xf>
    <xf numFmtId="0" fontId="12" fillId="0" borderId="6" xfId="0" applyFont="1" applyFill="1" applyBorder="1" applyAlignment="1">
      <alignment horizontal="left" vertical="top" wrapText="1"/>
    </xf>
    <xf numFmtId="164" fontId="14" fillId="0" borderId="7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2" fontId="14" fillId="0" borderId="1" xfId="0" applyNumberFormat="1" applyFont="1" applyFill="1" applyBorder="1" applyAlignment="1">
      <alignment horizontal="center" vertical="center" wrapText="1"/>
    </xf>
    <xf numFmtId="164" fontId="14" fillId="0" borderId="1" xfId="0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left" vertical="center" wrapText="1"/>
    </xf>
    <xf numFmtId="0" fontId="12" fillId="0" borderId="10" xfId="0" applyFont="1" applyFill="1" applyBorder="1" applyAlignment="1">
      <alignment horizontal="left" vertical="center" wrapText="1"/>
    </xf>
    <xf numFmtId="0" fontId="14" fillId="0" borderId="8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164" fontId="14" fillId="0" borderId="7" xfId="0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left" vertical="center" wrapText="1"/>
    </xf>
    <xf numFmtId="0" fontId="12" fillId="0" borderId="10" xfId="0" applyFont="1" applyFill="1" applyBorder="1" applyAlignment="1">
      <alignment horizontal="left" vertical="center" wrapText="1"/>
    </xf>
    <xf numFmtId="164" fontId="14" fillId="0" borderId="1" xfId="0" applyNumberFormat="1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left" vertical="top" wrapText="1"/>
    </xf>
    <xf numFmtId="2" fontId="14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left" vertical="top" wrapText="1"/>
    </xf>
    <xf numFmtId="1" fontId="14" fillId="0" borderId="1" xfId="0" applyNumberFormat="1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  <xf numFmtId="2" fontId="14" fillId="0" borderId="7" xfId="0" applyNumberFormat="1" applyFont="1" applyFill="1" applyBorder="1" applyAlignment="1">
      <alignment horizontal="center" vertical="center" wrapText="1"/>
    </xf>
    <xf numFmtId="164" fontId="14" fillId="3" borderId="1" xfId="0" applyNumberFormat="1" applyFont="1" applyFill="1" applyBorder="1" applyAlignment="1">
      <alignment horizontal="center" vertical="center" wrapText="1"/>
    </xf>
    <xf numFmtId="164" fontId="15" fillId="3" borderId="1" xfId="0" applyNumberFormat="1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right" vertical="top" wrapText="1"/>
    </xf>
    <xf numFmtId="0" fontId="20" fillId="0" borderId="1" xfId="0" applyFont="1" applyFill="1" applyBorder="1" applyAlignment="1">
      <alignment horizontal="left" vertical="center" wrapText="1"/>
    </xf>
    <xf numFmtId="164" fontId="20" fillId="0" borderId="1" xfId="0" applyNumberFormat="1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top" wrapText="1"/>
    </xf>
    <xf numFmtId="164" fontId="19" fillId="0" borderId="1" xfId="0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right" vertical="top" wrapText="1"/>
    </xf>
    <xf numFmtId="164" fontId="14" fillId="3" borderId="7" xfId="0" applyNumberFormat="1" applyFont="1" applyFill="1" applyBorder="1" applyAlignment="1">
      <alignment horizontal="center" vertical="center" wrapText="1"/>
    </xf>
    <xf numFmtId="164" fontId="12" fillId="3" borderId="1" xfId="0" applyNumberFormat="1" applyFont="1" applyFill="1" applyBorder="1" applyAlignment="1">
      <alignment horizontal="center" vertical="center"/>
    </xf>
    <xf numFmtId="2" fontId="18" fillId="3" borderId="1" xfId="0" applyNumberFormat="1" applyFont="1" applyFill="1" applyBorder="1" applyAlignment="1">
      <alignment horizontal="center" vertical="center" wrapText="1"/>
    </xf>
    <xf numFmtId="164" fontId="18" fillId="0" borderId="7" xfId="0" applyNumberFormat="1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 wrapText="1"/>
    </xf>
    <xf numFmtId="0" fontId="7" fillId="2" borderId="5" xfId="0" applyFont="1" applyFill="1" applyBorder="1"/>
    <xf numFmtId="164" fontId="21" fillId="0" borderId="7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vertical="center" shrinkToFit="1"/>
    </xf>
    <xf numFmtId="1" fontId="14" fillId="0" borderId="1" xfId="0" applyNumberFormat="1" applyFont="1" applyFill="1" applyBorder="1" applyAlignment="1">
      <alignment horizontal="center" vertical="center" shrinkToFit="1"/>
    </xf>
    <xf numFmtId="165" fontId="14" fillId="0" borderId="1" xfId="0" applyNumberFormat="1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14" fillId="0" borderId="7" xfId="0" applyFont="1" applyFill="1" applyBorder="1" applyAlignment="1">
      <alignment horizontal="center" vertical="center" shrinkToFit="1"/>
    </xf>
    <xf numFmtId="0" fontId="12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164" fontId="14" fillId="2" borderId="1" xfId="0" applyNumberFormat="1" applyFont="1" applyFill="1" applyBorder="1" applyAlignment="1">
      <alignment horizontal="center" vertical="center" wrapText="1"/>
    </xf>
    <xf numFmtId="0" fontId="22" fillId="0" borderId="14" xfId="0" applyFont="1" applyFill="1" applyBorder="1" applyAlignment="1">
      <alignment horizontal="left" vertical="center" wrapText="1"/>
    </xf>
    <xf numFmtId="2" fontId="20" fillId="0" borderId="7" xfId="0" applyNumberFormat="1" applyFont="1" applyFill="1" applyBorder="1" applyAlignment="1">
      <alignment horizontal="center" vertical="center" wrapText="1"/>
    </xf>
    <xf numFmtId="2" fontId="22" fillId="0" borderId="7" xfId="0" applyNumberFormat="1" applyFont="1" applyFill="1" applyBorder="1" applyAlignment="1">
      <alignment horizontal="center" vertical="center" wrapText="1"/>
    </xf>
    <xf numFmtId="0" fontId="22" fillId="0" borderId="10" xfId="0" applyFont="1" applyFill="1" applyBorder="1" applyAlignment="1">
      <alignment horizontal="left" vertical="center" wrapText="1"/>
    </xf>
    <xf numFmtId="0" fontId="19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justify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vertical="center" wrapText="1"/>
    </xf>
    <xf numFmtId="0" fontId="19" fillId="0" borderId="1" xfId="0" applyFont="1" applyFill="1" applyBorder="1" applyAlignment="1">
      <alignment vertical="center" wrapText="1"/>
    </xf>
    <xf numFmtId="0" fontId="19" fillId="0" borderId="0" xfId="0" applyFont="1" applyFill="1" applyBorder="1" applyAlignment="1">
      <alignment vertical="top" wrapText="1"/>
    </xf>
    <xf numFmtId="0" fontId="19" fillId="0" borderId="0" xfId="0" applyFont="1" applyFill="1" applyBorder="1" applyAlignment="1">
      <alignment wrapText="1"/>
    </xf>
    <xf numFmtId="0" fontId="19" fillId="0" borderId="0" xfId="0" applyFont="1" applyFill="1" applyBorder="1"/>
    <xf numFmtId="0" fontId="19" fillId="0" borderId="0" xfId="0" applyFont="1" applyFill="1" applyBorder="1" applyAlignment="1">
      <alignment horizontal="right" vertical="top" wrapText="1"/>
    </xf>
    <xf numFmtId="0" fontId="20" fillId="0" borderId="14" xfId="0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left" vertical="center" wrapText="1"/>
    </xf>
    <xf numFmtId="164" fontId="19" fillId="0" borderId="1" xfId="0" applyNumberFormat="1" applyFont="1" applyFill="1" applyBorder="1" applyAlignment="1">
      <alignment horizontal="center" vertical="center"/>
    </xf>
    <xf numFmtId="164" fontId="22" fillId="0" borderId="1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top" wrapText="1"/>
    </xf>
    <xf numFmtId="0" fontId="6" fillId="0" borderId="0" xfId="0" applyFont="1" applyFill="1" applyBorder="1" applyAlignment="1">
      <alignment horizontal="justify" vertical="top" wrapText="1"/>
    </xf>
    <xf numFmtId="0" fontId="22" fillId="0" borderId="0" xfId="0" applyFont="1" applyFill="1" applyBorder="1" applyAlignment="1">
      <alignment horizontal="center" vertical="center" wrapText="1"/>
    </xf>
    <xf numFmtId="2" fontId="22" fillId="0" borderId="1" xfId="0" applyNumberFormat="1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left" vertical="center" wrapText="1"/>
    </xf>
    <xf numFmtId="164" fontId="6" fillId="0" borderId="1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top"/>
    </xf>
    <xf numFmtId="164" fontId="23" fillId="0" borderId="1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vertical="top" wrapText="1"/>
    </xf>
    <xf numFmtId="0" fontId="6" fillId="0" borderId="0" xfId="0" applyFont="1" applyFill="1" applyBorder="1" applyAlignment="1">
      <alignment wrapText="1"/>
    </xf>
    <xf numFmtId="0" fontId="6" fillId="0" borderId="8" xfId="0" applyFont="1" applyFill="1" applyBorder="1" applyAlignment="1">
      <alignment horizontal="center" wrapText="1"/>
    </xf>
    <xf numFmtId="0" fontId="22" fillId="0" borderId="8" xfId="0" applyFont="1" applyFill="1" applyBorder="1" applyAlignment="1">
      <alignment horizontal="center" vertical="center" wrapText="1"/>
    </xf>
    <xf numFmtId="0" fontId="22" fillId="0" borderId="7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left" vertical="center" wrapText="1"/>
    </xf>
    <xf numFmtId="0" fontId="6" fillId="0" borderId="7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vertical="center" wrapText="1"/>
    </xf>
    <xf numFmtId="0" fontId="19" fillId="0" borderId="4" xfId="0" applyFont="1" applyFill="1" applyBorder="1" applyAlignment="1">
      <alignment vertical="top" wrapText="1"/>
    </xf>
    <xf numFmtId="0" fontId="19" fillId="0" borderId="4" xfId="0" applyFont="1" applyFill="1" applyBorder="1"/>
    <xf numFmtId="0" fontId="19" fillId="2" borderId="13" xfId="0" applyFont="1" applyFill="1" applyBorder="1"/>
    <xf numFmtId="0" fontId="19" fillId="0" borderId="1" xfId="0" applyFont="1" applyFill="1" applyBorder="1" applyAlignment="1">
      <alignment vertical="top" wrapText="1"/>
    </xf>
    <xf numFmtId="164" fontId="19" fillId="0" borderId="1" xfId="0" applyNumberFormat="1" applyFont="1" applyFill="1" applyBorder="1" applyAlignment="1">
      <alignment horizontal="center" vertical="top" wrapText="1"/>
    </xf>
    <xf numFmtId="164" fontId="24" fillId="0" borderId="1" xfId="0" applyNumberFormat="1" applyFont="1" applyFill="1" applyBorder="1" applyAlignment="1">
      <alignment horizontal="center" vertical="center" wrapText="1"/>
    </xf>
    <xf numFmtId="0" fontId="19" fillId="0" borderId="5" xfId="0" applyFont="1" applyFill="1" applyBorder="1"/>
    <xf numFmtId="0" fontId="19" fillId="2" borderId="12" xfId="0" applyFont="1" applyFill="1" applyBorder="1"/>
    <xf numFmtId="164" fontId="22" fillId="0" borderId="7" xfId="0" applyNumberFormat="1" applyFont="1" applyFill="1" applyBorder="1" applyAlignment="1">
      <alignment horizontal="center" vertical="center" wrapText="1"/>
    </xf>
    <xf numFmtId="164" fontId="23" fillId="0" borderId="7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19" fillId="2" borderId="0" xfId="0" applyFont="1" applyFill="1" applyBorder="1"/>
    <xf numFmtId="0" fontId="6" fillId="0" borderId="6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center" vertical="top" textRotation="90" wrapText="1"/>
    </xf>
    <xf numFmtId="0" fontId="6" fillId="0" borderId="1" xfId="0" applyFont="1" applyFill="1" applyBorder="1" applyAlignment="1">
      <alignment horizontal="center" vertical="center" textRotation="90" wrapText="1"/>
    </xf>
    <xf numFmtId="0" fontId="6" fillId="0" borderId="6" xfId="0" applyFont="1" applyFill="1" applyBorder="1" applyAlignment="1">
      <alignment horizontal="center" vertical="center" textRotation="90" wrapText="1"/>
    </xf>
    <xf numFmtId="0" fontId="6" fillId="0" borderId="10" xfId="0" applyFont="1" applyFill="1" applyBorder="1" applyAlignment="1">
      <alignment horizontal="center" vertical="center" textRotation="90" wrapText="1"/>
    </xf>
    <xf numFmtId="0" fontId="22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justify" vertical="top" textRotation="90" wrapText="1"/>
    </xf>
    <xf numFmtId="0" fontId="19" fillId="0" borderId="0" xfId="0" applyFont="1" applyFill="1" applyBorder="1" applyAlignment="1">
      <alignment vertical="top"/>
    </xf>
    <xf numFmtId="0" fontId="19" fillId="2" borderId="0" xfId="0" applyFont="1" applyFill="1" applyBorder="1" applyAlignment="1">
      <alignment wrapText="1"/>
    </xf>
    <xf numFmtId="0" fontId="19" fillId="0" borderId="1" xfId="0" applyFont="1" applyFill="1" applyBorder="1" applyAlignment="1">
      <alignment vertical="top"/>
    </xf>
    <xf numFmtId="0" fontId="19" fillId="0" borderId="0" xfId="0" applyFont="1" applyFill="1" applyBorder="1" applyAlignment="1">
      <alignment horizontal="left" vertical="top"/>
    </xf>
    <xf numFmtId="0" fontId="20" fillId="0" borderId="10" xfId="0" applyFont="1" applyFill="1" applyBorder="1" applyAlignment="1">
      <alignment horizontal="left" vertical="center" wrapText="1"/>
    </xf>
    <xf numFmtId="0" fontId="19" fillId="0" borderId="5" xfId="0" applyFont="1" applyFill="1" applyBorder="1" applyAlignment="1">
      <alignment horizontal="left" vertical="top"/>
    </xf>
    <xf numFmtId="0" fontId="19" fillId="0" borderId="5" xfId="0" applyFont="1" applyFill="1" applyBorder="1" applyAlignment="1">
      <alignment vertical="top" wrapText="1"/>
    </xf>
    <xf numFmtId="0" fontId="19" fillId="0" borderId="5" xfId="0" applyFont="1" applyFill="1" applyBorder="1" applyAlignment="1">
      <alignment wrapText="1"/>
    </xf>
    <xf numFmtId="0" fontId="19" fillId="2" borderId="5" xfId="0" applyFont="1" applyFill="1" applyBorder="1" applyAlignment="1">
      <alignment wrapText="1"/>
    </xf>
    <xf numFmtId="0" fontId="19" fillId="0" borderId="10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top" wrapText="1"/>
    </xf>
    <xf numFmtId="1" fontId="22" fillId="0" borderId="7" xfId="0" applyNumberFormat="1" applyFont="1" applyFill="1" applyBorder="1" applyAlignment="1">
      <alignment horizontal="center" vertical="center" wrapText="1"/>
    </xf>
    <xf numFmtId="1" fontId="22" fillId="0" borderId="7" xfId="0" applyNumberFormat="1" applyFont="1" applyFill="1" applyBorder="1" applyAlignment="1">
      <alignment vertical="center" wrapText="1"/>
    </xf>
    <xf numFmtId="0" fontId="23" fillId="0" borderId="14" xfId="0" applyFont="1" applyFill="1" applyBorder="1" applyAlignment="1">
      <alignment horizontal="left" vertical="center" wrapText="1"/>
    </xf>
    <xf numFmtId="1" fontId="22" fillId="0" borderId="1" xfId="0" applyNumberFormat="1" applyFont="1" applyFill="1" applyBorder="1" applyAlignment="1">
      <alignment horizontal="center" vertical="center" wrapText="1"/>
    </xf>
    <xf numFmtId="164" fontId="14" fillId="4" borderId="1" xfId="0" applyNumberFormat="1" applyFont="1" applyFill="1" applyBorder="1" applyAlignment="1">
      <alignment horizontal="center" vertical="center" wrapText="1"/>
    </xf>
    <xf numFmtId="2" fontId="12" fillId="4" borderId="8" xfId="0" applyNumberFormat="1" applyFont="1" applyFill="1" applyBorder="1" applyAlignment="1">
      <alignment wrapText="1"/>
    </xf>
    <xf numFmtId="0" fontId="12" fillId="4" borderId="1" xfId="0" applyFont="1" applyFill="1" applyBorder="1" applyAlignment="1">
      <alignment horizontal="center" vertical="top" textRotation="90" wrapText="1"/>
    </xf>
    <xf numFmtId="0" fontId="12" fillId="4" borderId="1" xfId="0" applyFont="1" applyFill="1" applyBorder="1" applyAlignment="1">
      <alignment horizontal="justify" vertical="top" textRotation="90" wrapText="1"/>
    </xf>
    <xf numFmtId="1" fontId="14" fillId="4" borderId="7" xfId="0" applyNumberFormat="1" applyFont="1" applyFill="1" applyBorder="1" applyAlignment="1">
      <alignment vertical="center" wrapText="1"/>
    </xf>
    <xf numFmtId="166" fontId="27" fillId="0" borderId="17" xfId="1" applyFont="1" applyFill="1" applyBorder="1" applyAlignment="1" applyProtection="1">
      <alignment horizontal="left" vertical="center" wrapText="1"/>
    </xf>
    <xf numFmtId="167" fontId="28" fillId="0" borderId="18" xfId="1" applyNumberFormat="1" applyFont="1" applyFill="1" applyBorder="1" applyAlignment="1" applyProtection="1">
      <alignment horizontal="center" vertical="center" wrapText="1"/>
    </xf>
    <xf numFmtId="167" fontId="27" fillId="0" borderId="18" xfId="1" applyNumberFormat="1" applyFont="1" applyFill="1" applyBorder="1" applyAlignment="1" applyProtection="1">
      <alignment horizontal="center" vertical="center" wrapText="1"/>
    </xf>
    <xf numFmtId="166" fontId="29" fillId="0" borderId="19" xfId="1" applyFont="1" applyFill="1" applyBorder="1" applyAlignment="1" applyProtection="1">
      <alignment horizontal="left" vertical="center" wrapText="1"/>
    </xf>
    <xf numFmtId="164" fontId="28" fillId="0" borderId="16" xfId="1" applyNumberFormat="1" applyFont="1" applyFill="1" applyBorder="1" applyAlignment="1" applyProtection="1">
      <alignment horizontal="center" vertical="center" wrapText="1"/>
    </xf>
    <xf numFmtId="166" fontId="28" fillId="0" borderId="0" xfId="1" applyFont="1" applyFill="1" applyAlignment="1" applyProtection="1">
      <alignment vertical="center" wrapText="1"/>
    </xf>
    <xf numFmtId="166" fontId="27" fillId="0" borderId="0" xfId="1" applyFont="1" applyFill="1" applyAlignment="1" applyProtection="1">
      <alignment horizontal="justify" vertical="center" wrapText="1"/>
    </xf>
    <xf numFmtId="166" fontId="27" fillId="0" borderId="0" xfId="1" applyFont="1" applyFill="1" applyAlignment="1" applyProtection="1">
      <alignment horizontal="left" vertical="center" wrapText="1"/>
    </xf>
    <xf numFmtId="166" fontId="27" fillId="0" borderId="0" xfId="1" applyFont="1" applyFill="1" applyAlignment="1" applyProtection="1">
      <alignment vertical="top" wrapText="1"/>
    </xf>
    <xf numFmtId="166" fontId="27" fillId="5" borderId="0" xfId="1" applyFont="1" applyFill="1" applyAlignment="1" applyProtection="1">
      <alignment vertical="center" wrapText="1"/>
    </xf>
    <xf numFmtId="166" fontId="30" fillId="0" borderId="16" xfId="1" applyFont="1" applyFill="1" applyBorder="1" applyAlignment="1" applyProtection="1">
      <alignment vertical="center" wrapText="1"/>
    </xf>
    <xf numFmtId="166" fontId="28" fillId="0" borderId="0" xfId="1" applyFont="1" applyFill="1" applyAlignment="1" applyProtection="1">
      <alignment vertical="top" wrapText="1"/>
    </xf>
    <xf numFmtId="166" fontId="28" fillId="0" borderId="0" xfId="1" applyFont="1" applyFill="1" applyAlignment="1" applyProtection="1">
      <alignment wrapText="1"/>
    </xf>
    <xf numFmtId="166" fontId="28" fillId="0" borderId="0" xfId="1" applyFont="1" applyFill="1" applyAlignment="1" applyProtection="1"/>
    <xf numFmtId="166" fontId="28" fillId="0" borderId="0" xfId="1" applyFont="1" applyFill="1" applyAlignment="1" applyProtection="1">
      <alignment horizontal="right" vertical="top" wrapText="1"/>
    </xf>
    <xf numFmtId="166" fontId="30" fillId="0" borderId="17" xfId="1" applyFont="1" applyFill="1" applyBorder="1" applyAlignment="1" applyProtection="1">
      <alignment horizontal="left" vertical="center" wrapText="1"/>
    </xf>
    <xf numFmtId="166" fontId="30" fillId="0" borderId="16" xfId="1" applyFont="1" applyFill="1" applyBorder="1" applyAlignment="1" applyProtection="1">
      <alignment horizontal="left" vertical="center" wrapText="1"/>
    </xf>
    <xf numFmtId="164" fontId="28" fillId="0" borderId="16" xfId="1" applyNumberFormat="1" applyFont="1" applyFill="1" applyBorder="1" applyAlignment="1" applyProtection="1">
      <alignment horizontal="center" vertical="center"/>
    </xf>
    <xf numFmtId="164" fontId="27" fillId="0" borderId="16" xfId="1" applyNumberFormat="1" applyFont="1" applyFill="1" applyBorder="1" applyAlignment="1" applyProtection="1">
      <alignment horizontal="center" vertical="center" wrapText="1"/>
    </xf>
    <xf numFmtId="166" fontId="27" fillId="0" borderId="0" xfId="1" applyFont="1" applyFill="1" applyAlignment="1" applyProtection="1">
      <alignment horizontal="left" vertical="top" wrapText="1"/>
    </xf>
    <xf numFmtId="166" fontId="27" fillId="0" borderId="0" xfId="1" applyFont="1" applyFill="1" applyAlignment="1" applyProtection="1">
      <alignment horizontal="justify" vertical="top" wrapText="1"/>
    </xf>
    <xf numFmtId="166" fontId="27" fillId="0" borderId="0" xfId="1" applyFont="1" applyFill="1" applyAlignment="1" applyProtection="1">
      <alignment horizontal="center" vertical="center" wrapText="1"/>
    </xf>
    <xf numFmtId="166" fontId="29" fillId="0" borderId="17" xfId="1" applyFont="1" applyFill="1" applyBorder="1" applyAlignment="1" applyProtection="1">
      <alignment horizontal="left" vertical="center" wrapText="1"/>
    </xf>
    <xf numFmtId="167" fontId="27" fillId="0" borderId="16" xfId="1" applyNumberFormat="1" applyFont="1" applyFill="1" applyBorder="1" applyAlignment="1" applyProtection="1">
      <alignment horizontal="center" vertical="center" wrapText="1"/>
    </xf>
    <xf numFmtId="166" fontId="27" fillId="0" borderId="0" xfId="1" applyFont="1" applyFill="1" applyAlignment="1" applyProtection="1"/>
    <xf numFmtId="164" fontId="27" fillId="0" borderId="16" xfId="1" applyNumberFormat="1" applyFont="1" applyFill="1" applyBorder="1" applyAlignment="1" applyProtection="1">
      <alignment horizontal="center" vertical="center"/>
    </xf>
    <xf numFmtId="166" fontId="27" fillId="0" borderId="0" xfId="1" applyFont="1" applyFill="1" applyAlignment="1" applyProtection="1">
      <alignment horizontal="center" vertical="top"/>
    </xf>
    <xf numFmtId="166" fontId="27" fillId="0" borderId="20" xfId="1" applyFont="1" applyFill="1" applyBorder="1" applyAlignment="1" applyProtection="1">
      <alignment vertical="top" wrapText="1"/>
    </xf>
    <xf numFmtId="166" fontId="27" fillId="0" borderId="0" xfId="1" applyFont="1" applyFill="1" applyAlignment="1" applyProtection="1">
      <alignment wrapText="1"/>
    </xf>
    <xf numFmtId="168" fontId="27" fillId="0" borderId="18" xfId="1" applyNumberFormat="1" applyFont="1" applyFill="1" applyBorder="1" applyAlignment="1" applyProtection="1">
      <alignment horizontal="center" vertical="center" wrapText="1"/>
    </xf>
    <xf numFmtId="168" fontId="27" fillId="0" borderId="18" xfId="1" applyNumberFormat="1" applyFont="1" applyFill="1" applyBorder="1" applyAlignment="1" applyProtection="1">
      <alignment vertical="center" wrapText="1"/>
    </xf>
    <xf numFmtId="166" fontId="29" fillId="0" borderId="21" xfId="1" applyFont="1" applyFill="1" applyBorder="1" applyAlignment="1" applyProtection="1">
      <alignment horizontal="left" vertical="center" wrapText="1"/>
    </xf>
    <xf numFmtId="166" fontId="27" fillId="0" borderId="18" xfId="1" applyFont="1" applyFill="1" applyBorder="1" applyAlignment="1" applyProtection="1">
      <alignment horizontal="center"/>
    </xf>
    <xf numFmtId="166" fontId="27" fillId="0" borderId="18" xfId="1" applyFont="1" applyFill="1" applyBorder="1" applyAlignment="1" applyProtection="1">
      <alignment horizontal="center" vertical="center"/>
    </xf>
    <xf numFmtId="166" fontId="29" fillId="0" borderId="19" xfId="1" applyFont="1" applyFill="1" applyBorder="1" applyAlignment="1" applyProtection="1">
      <alignment vertical="center" wrapText="1"/>
    </xf>
    <xf numFmtId="166" fontId="28" fillId="0" borderId="22" xfId="1" applyFont="1" applyFill="1" applyBorder="1" applyAlignment="1" applyProtection="1">
      <alignment vertical="top" wrapText="1"/>
    </xf>
    <xf numFmtId="166" fontId="28" fillId="0" borderId="22" xfId="1" applyFont="1" applyFill="1" applyBorder="1" applyAlignment="1" applyProtection="1"/>
    <xf numFmtId="166" fontId="28" fillId="5" borderId="23" xfId="1" applyFont="1" applyFill="1" applyBorder="1" applyAlignment="1" applyProtection="1"/>
    <xf numFmtId="166" fontId="30" fillId="0" borderId="16" xfId="1" applyFont="1" applyFill="1" applyBorder="1" applyAlignment="1" applyProtection="1">
      <alignment vertical="top" wrapText="1"/>
    </xf>
    <xf numFmtId="164" fontId="28" fillId="0" borderId="16" xfId="1" applyNumberFormat="1" applyFont="1" applyFill="1" applyBorder="1" applyAlignment="1" applyProtection="1">
      <alignment horizontal="center" vertical="top" wrapText="1"/>
    </xf>
    <xf numFmtId="166" fontId="28" fillId="0" borderId="24" xfId="1" applyFont="1" applyFill="1" applyBorder="1" applyAlignment="1" applyProtection="1">
      <alignment horizontal="right" vertical="top" wrapText="1"/>
    </xf>
    <xf numFmtId="166" fontId="28" fillId="0" borderId="20" xfId="1" applyFont="1" applyFill="1" applyBorder="1" applyAlignment="1" applyProtection="1"/>
    <xf numFmtId="166" fontId="28" fillId="5" borderId="25" xfId="1" applyFont="1" applyFill="1" applyBorder="1" applyAlignment="1" applyProtection="1"/>
    <xf numFmtId="164" fontId="27" fillId="0" borderId="18" xfId="1" applyNumberFormat="1" applyFont="1" applyFill="1" applyBorder="1" applyAlignment="1" applyProtection="1">
      <alignment horizontal="center" vertical="center" wrapText="1"/>
    </xf>
    <xf numFmtId="166" fontId="29" fillId="0" borderId="0" xfId="1" applyFont="1" applyFill="1" applyAlignment="1" applyProtection="1">
      <alignment vertical="top" wrapText="1"/>
    </xf>
    <xf numFmtId="166" fontId="29" fillId="0" borderId="0" xfId="1" applyFont="1" applyFill="1" applyAlignment="1" applyProtection="1"/>
    <xf numFmtId="166" fontId="29" fillId="0" borderId="16" xfId="1" applyFont="1" applyFill="1" applyBorder="1" applyAlignment="1" applyProtection="1">
      <alignment vertical="center" wrapText="1"/>
    </xf>
    <xf numFmtId="166" fontId="29" fillId="0" borderId="16" xfId="1" applyFont="1" applyFill="1" applyBorder="1" applyAlignment="1" applyProtection="1">
      <alignment horizontal="left" vertical="center" wrapText="1"/>
    </xf>
    <xf numFmtId="166" fontId="28" fillId="5" borderId="0" xfId="1" applyFont="1" applyFill="1" applyAlignment="1" applyProtection="1"/>
    <xf numFmtId="166" fontId="31" fillId="0" borderId="21" xfId="1" applyFont="1" applyFill="1" applyBorder="1" applyAlignment="1" applyProtection="1">
      <alignment horizontal="left" vertical="top" wrapText="1"/>
    </xf>
    <xf numFmtId="168" fontId="27" fillId="0" borderId="16" xfId="1" applyNumberFormat="1" applyFont="1" applyFill="1" applyBorder="1" applyAlignment="1" applyProtection="1">
      <alignment horizontal="center" vertical="top" textRotation="90" wrapText="1"/>
    </xf>
    <xf numFmtId="167" fontId="27" fillId="0" borderId="16" xfId="1" applyNumberFormat="1" applyFont="1" applyFill="1" applyBorder="1" applyAlignment="1" applyProtection="1">
      <alignment horizontal="center" vertical="center" textRotation="90" wrapText="1"/>
    </xf>
    <xf numFmtId="168" fontId="27" fillId="0" borderId="16" xfId="1" applyNumberFormat="1" applyFont="1" applyFill="1" applyBorder="1" applyAlignment="1" applyProtection="1">
      <alignment horizontal="center" vertical="center" textRotation="90" wrapText="1"/>
    </xf>
    <xf numFmtId="168" fontId="27" fillId="0" borderId="21" xfId="1" applyNumberFormat="1" applyFont="1" applyFill="1" applyBorder="1" applyAlignment="1" applyProtection="1">
      <alignment horizontal="center" vertical="center" textRotation="90" wrapText="1"/>
    </xf>
    <xf numFmtId="168" fontId="27" fillId="0" borderId="19" xfId="1" applyNumberFormat="1" applyFont="1" applyFill="1" applyBorder="1" applyAlignment="1" applyProtection="1">
      <alignment horizontal="center" vertical="center" textRotation="90" wrapText="1"/>
    </xf>
    <xf numFmtId="166" fontId="27" fillId="0" borderId="16" xfId="1" applyFont="1" applyFill="1" applyBorder="1" applyAlignment="1" applyProtection="1">
      <alignment horizontal="justify" vertical="top" textRotation="90" wrapText="1"/>
    </xf>
    <xf numFmtId="166" fontId="27" fillId="0" borderId="16" xfId="1" applyFont="1" applyFill="1" applyBorder="1" applyAlignment="1" applyProtection="1">
      <alignment horizontal="center" vertical="center" textRotation="90" wrapText="1"/>
    </xf>
    <xf numFmtId="166" fontId="32" fillId="0" borderId="0" xfId="1" applyFont="1" applyFill="1" applyAlignment="1" applyProtection="1">
      <alignment vertical="top"/>
    </xf>
    <xf numFmtId="166" fontId="32" fillId="0" borderId="0" xfId="1" applyFont="1" applyFill="1" applyAlignment="1" applyProtection="1">
      <alignment wrapText="1"/>
    </xf>
    <xf numFmtId="166" fontId="28" fillId="5" borderId="0" xfId="1" applyFont="1" applyFill="1" applyAlignment="1" applyProtection="1">
      <alignment wrapText="1"/>
    </xf>
    <xf numFmtId="166" fontId="30" fillId="0" borderId="16" xfId="1" applyFont="1" applyFill="1" applyBorder="1" applyAlignment="1" applyProtection="1">
      <alignment vertical="top"/>
    </xf>
    <xf numFmtId="166" fontId="32" fillId="0" borderId="0" xfId="1" applyFont="1" applyFill="1" applyAlignment="1" applyProtection="1">
      <alignment horizontal="left" vertical="top"/>
    </xf>
    <xf numFmtId="166" fontId="30" fillId="0" borderId="19" xfId="1" applyFont="1" applyFill="1" applyBorder="1" applyAlignment="1" applyProtection="1">
      <alignment horizontal="left" vertical="center" wrapText="1"/>
    </xf>
    <xf numFmtId="166" fontId="32" fillId="0" borderId="20" xfId="1" applyFont="1" applyFill="1" applyBorder="1" applyAlignment="1" applyProtection="1">
      <alignment horizontal="left" vertical="top"/>
    </xf>
    <xf numFmtId="166" fontId="28" fillId="0" borderId="20" xfId="1" applyFont="1" applyFill="1" applyBorder="1" applyAlignment="1" applyProtection="1">
      <alignment vertical="top" wrapText="1"/>
    </xf>
    <xf numFmtId="166" fontId="32" fillId="0" borderId="20" xfId="1" applyFont="1" applyFill="1" applyBorder="1" applyAlignment="1" applyProtection="1">
      <alignment wrapText="1"/>
    </xf>
    <xf numFmtId="166" fontId="28" fillId="5" borderId="20" xfId="1" applyFont="1" applyFill="1" applyBorder="1" applyAlignment="1" applyProtection="1">
      <alignment wrapText="1"/>
    </xf>
    <xf numFmtId="166" fontId="31" fillId="0" borderId="16" xfId="1" applyFont="1" applyFill="1" applyBorder="1" applyAlignment="1" applyProtection="1">
      <alignment horizontal="left" vertical="top" wrapText="1"/>
    </xf>
    <xf numFmtId="169" fontId="27" fillId="0" borderId="18" xfId="1" applyNumberFormat="1" applyFont="1" applyFill="1" applyBorder="1" applyAlignment="1" applyProtection="1">
      <alignment horizontal="center" vertical="center" wrapText="1"/>
    </xf>
    <xf numFmtId="169" fontId="27" fillId="0" borderId="18" xfId="1" applyNumberFormat="1" applyFont="1" applyFill="1" applyBorder="1" applyAlignment="1" applyProtection="1">
      <alignment vertical="center" wrapText="1"/>
    </xf>
    <xf numFmtId="169" fontId="27" fillId="0" borderId="16" xfId="1" applyNumberFormat="1" applyFont="1" applyFill="1" applyBorder="1" applyAlignment="1" applyProtection="1">
      <alignment horizontal="center" vertical="center" wrapText="1"/>
    </xf>
    <xf numFmtId="1" fontId="15" fillId="0" borderId="7" xfId="0" applyNumberFormat="1" applyFont="1" applyFill="1" applyBorder="1" applyAlignment="1">
      <alignment horizontal="center" vertical="center" wrapText="1"/>
    </xf>
    <xf numFmtId="1" fontId="15" fillId="0" borderId="1" xfId="0" applyNumberFormat="1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vertical="center"/>
    </xf>
    <xf numFmtId="1" fontId="14" fillId="0" borderId="1" xfId="0" applyNumberFormat="1" applyFont="1" applyFill="1" applyBorder="1" applyAlignment="1">
      <alignment vertical="center" wrapText="1"/>
    </xf>
    <xf numFmtId="164" fontId="14" fillId="0" borderId="7" xfId="0" applyNumberFormat="1" applyFont="1" applyFill="1" applyBorder="1" applyAlignment="1">
      <alignment horizontal="center" vertical="center" wrapText="1"/>
    </xf>
    <xf numFmtId="2" fontId="14" fillId="0" borderId="7" xfId="0" applyNumberFormat="1" applyFont="1" applyFill="1" applyBorder="1" applyAlignment="1">
      <alignment horizontal="center" vertical="center" wrapText="1"/>
    </xf>
    <xf numFmtId="164" fontId="14" fillId="0" borderId="1" xfId="0" applyNumberFormat="1" applyFont="1" applyFill="1" applyBorder="1" applyAlignment="1">
      <alignment horizontal="center" vertical="center" wrapText="1"/>
    </xf>
    <xf numFmtId="1" fontId="14" fillId="0" borderId="1" xfId="0" applyNumberFormat="1" applyFont="1" applyFill="1" applyBorder="1" applyAlignment="1">
      <alignment horizontal="center" vertical="center" wrapText="1"/>
    </xf>
    <xf numFmtId="164" fontId="14" fillId="0" borderId="7" xfId="0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left" vertical="center" wrapText="1"/>
    </xf>
    <xf numFmtId="0" fontId="12" fillId="0" borderId="10" xfId="0" applyFont="1" applyFill="1" applyBorder="1" applyAlignment="1">
      <alignment horizontal="left" vertical="center" wrapText="1"/>
    </xf>
    <xf numFmtId="164" fontId="14" fillId="0" borderId="1" xfId="0" applyNumberFormat="1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left" vertical="top" wrapText="1"/>
    </xf>
    <xf numFmtId="164" fontId="12" fillId="0" borderId="1" xfId="0" applyNumberFormat="1" applyFont="1" applyFill="1" applyBorder="1" applyAlignment="1">
      <alignment horizontal="center" vertical="center"/>
    </xf>
    <xf numFmtId="2" fontId="14" fillId="0" borderId="1" xfId="0" applyNumberFormat="1" applyFont="1" applyFill="1" applyBorder="1" applyAlignment="1">
      <alignment horizontal="center" vertical="center" wrapText="1"/>
    </xf>
    <xf numFmtId="2" fontId="14" fillId="0" borderId="7" xfId="0" applyNumberFormat="1" applyFont="1" applyFill="1" applyBorder="1" applyAlignment="1">
      <alignment horizontal="center" vertical="center" wrapText="1"/>
    </xf>
    <xf numFmtId="0" fontId="14" fillId="0" borderId="7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/>
    </xf>
    <xf numFmtId="164" fontId="14" fillId="4" borderId="7" xfId="0" applyNumberFormat="1" applyFont="1" applyFill="1" applyBorder="1" applyAlignment="1">
      <alignment horizontal="center" vertical="center" wrapText="1"/>
    </xf>
    <xf numFmtId="164" fontId="14" fillId="0" borderId="1" xfId="0" applyNumberFormat="1" applyFont="1" applyFill="1" applyBorder="1" applyAlignment="1">
      <alignment horizontal="center" vertical="center" wrapText="1"/>
    </xf>
    <xf numFmtId="164" fontId="12" fillId="0" borderId="1" xfId="0" applyNumberFormat="1" applyFont="1" applyFill="1" applyBorder="1" applyAlignment="1">
      <alignment horizontal="center" vertical="center"/>
    </xf>
    <xf numFmtId="164" fontId="14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justify" vertical="top" wrapText="1"/>
    </xf>
    <xf numFmtId="0" fontId="12" fillId="0" borderId="1" xfId="0" applyFont="1" applyFill="1" applyBorder="1" applyAlignment="1">
      <alignment horizontal="left" vertical="center" wrapText="1"/>
    </xf>
    <xf numFmtId="164" fontId="7" fillId="0" borderId="8" xfId="0" applyNumberFormat="1" applyFont="1" applyFill="1" applyBorder="1" applyAlignment="1">
      <alignment horizontal="center" vertical="center" wrapText="1"/>
    </xf>
    <xf numFmtId="164" fontId="14" fillId="0" borderId="1" xfId="0" applyNumberFormat="1" applyFont="1" applyFill="1" applyBorder="1" applyAlignment="1">
      <alignment horizontal="center" vertical="center" wrapText="1"/>
    </xf>
    <xf numFmtId="164" fontId="12" fillId="0" borderId="1" xfId="0" applyNumberFormat="1" applyFont="1" applyFill="1" applyBorder="1" applyAlignment="1">
      <alignment horizontal="center" vertical="center"/>
    </xf>
    <xf numFmtId="164" fontId="14" fillId="0" borderId="7" xfId="0" applyNumberFormat="1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left" vertical="center" wrapText="1"/>
    </xf>
    <xf numFmtId="164" fontId="15" fillId="0" borderId="7" xfId="0" applyNumberFormat="1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horizontal="center" vertical="center" wrapText="1"/>
    </xf>
    <xf numFmtId="2" fontId="14" fillId="0" borderId="7" xfId="0" applyNumberFormat="1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left" vertical="center" wrapText="1"/>
    </xf>
    <xf numFmtId="1" fontId="14" fillId="0" borderId="1" xfId="0" applyNumberFormat="1" applyFont="1" applyFill="1" applyBorder="1" applyAlignment="1">
      <alignment horizontal="center" vertical="center" wrapText="1"/>
    </xf>
    <xf numFmtId="164" fontId="14" fillId="0" borderId="7" xfId="0" applyNumberFormat="1" applyFont="1" applyFill="1" applyBorder="1" applyAlignment="1">
      <alignment horizontal="center" vertical="center" wrapText="1"/>
    </xf>
    <xf numFmtId="164" fontId="14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top" wrapText="1"/>
    </xf>
    <xf numFmtId="164" fontId="12" fillId="0" borderId="1" xfId="0" applyNumberFormat="1" applyFont="1" applyFill="1" applyBorder="1" applyAlignment="1">
      <alignment horizontal="center" vertical="center"/>
    </xf>
    <xf numFmtId="0" fontId="12" fillId="0" borderId="15" xfId="0" applyFont="1" applyFill="1" applyBorder="1" applyAlignment="1">
      <alignment horizontal="left" vertical="top" wrapText="1"/>
    </xf>
    <xf numFmtId="0" fontId="12" fillId="0" borderId="4" xfId="0" applyFont="1" applyFill="1" applyBorder="1" applyAlignment="1">
      <alignment horizontal="center" vertical="top"/>
    </xf>
    <xf numFmtId="164" fontId="14" fillId="0" borderId="4" xfId="0" applyNumberFormat="1" applyFont="1" applyFill="1" applyBorder="1" applyAlignment="1">
      <alignment horizontal="center" vertical="center" wrapText="1"/>
    </xf>
    <xf numFmtId="164" fontId="14" fillId="0" borderId="13" xfId="0" applyNumberFormat="1" applyFont="1" applyFill="1" applyBorder="1" applyAlignment="1">
      <alignment horizontal="center" vertical="center" wrapText="1"/>
    </xf>
    <xf numFmtId="0" fontId="12" fillId="0" borderId="14" xfId="0" applyFont="1" applyFill="1" applyBorder="1" applyAlignment="1">
      <alignment vertical="top" wrapText="1"/>
    </xf>
    <xf numFmtId="0" fontId="12" fillId="0" borderId="5" xfId="0" applyFont="1" applyFill="1" applyBorder="1" applyAlignment="1">
      <alignment wrapText="1"/>
    </xf>
    <xf numFmtId="0" fontId="12" fillId="0" borderId="12" xfId="0" applyFont="1" applyFill="1" applyBorder="1"/>
    <xf numFmtId="0" fontId="13" fillId="0" borderId="0" xfId="0" applyFont="1" applyFill="1" applyBorder="1" applyAlignment="1">
      <alignment horizontal="left" vertical="top" wrapText="1"/>
    </xf>
    <xf numFmtId="0" fontId="11" fillId="0" borderId="2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17" fillId="0" borderId="1" xfId="0" quotePrefix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4" fillId="0" borderId="8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left" vertical="top" wrapText="1"/>
    </xf>
    <xf numFmtId="0" fontId="12" fillId="0" borderId="9" xfId="0" applyFont="1" applyFill="1" applyBorder="1" applyAlignment="1">
      <alignment horizontal="left" vertical="top" wrapText="1"/>
    </xf>
    <xf numFmtId="0" fontId="12" fillId="0" borderId="7" xfId="0" applyFont="1" applyFill="1" applyBorder="1" applyAlignment="1">
      <alignment horizontal="left" vertical="top" wrapText="1"/>
    </xf>
    <xf numFmtId="0" fontId="12" fillId="2" borderId="8" xfId="0" applyFont="1" applyFill="1" applyBorder="1" applyAlignment="1">
      <alignment horizontal="left" vertical="center" wrapText="1"/>
    </xf>
    <xf numFmtId="0" fontId="12" fillId="2" borderId="7" xfId="0" applyFont="1" applyFill="1" applyBorder="1" applyAlignment="1">
      <alignment horizontal="left" vertical="center" wrapText="1"/>
    </xf>
    <xf numFmtId="0" fontId="12" fillId="0" borderId="8" xfId="0" applyFont="1" applyFill="1" applyBorder="1" applyAlignment="1">
      <alignment horizontal="left" vertical="center" wrapText="1"/>
    </xf>
    <xf numFmtId="0" fontId="12" fillId="0" borderId="9" xfId="0" applyFont="1" applyFill="1" applyBorder="1" applyAlignment="1">
      <alignment horizontal="left" vertical="center" wrapText="1"/>
    </xf>
    <xf numFmtId="0" fontId="12" fillId="0" borderId="7" xfId="0" applyFont="1" applyFill="1" applyBorder="1" applyAlignment="1">
      <alignment horizontal="left" vertical="center" wrapText="1"/>
    </xf>
    <xf numFmtId="0" fontId="12" fillId="0" borderId="13" xfId="0" applyFont="1" applyFill="1" applyBorder="1" applyAlignment="1">
      <alignment horizontal="left" vertical="top" wrapText="1"/>
    </xf>
    <xf numFmtId="0" fontId="12" fillId="0" borderId="12" xfId="0" applyFont="1" applyFill="1" applyBorder="1" applyAlignment="1">
      <alignment horizontal="left" vertical="top" wrapText="1"/>
    </xf>
    <xf numFmtId="1" fontId="14" fillId="0" borderId="1" xfId="0" applyNumberFormat="1" applyFont="1" applyFill="1" applyBorder="1" applyAlignment="1">
      <alignment horizontal="center" vertical="center" wrapText="1"/>
    </xf>
    <xf numFmtId="0" fontId="14" fillId="0" borderId="8" xfId="0" applyFont="1" applyFill="1" applyBorder="1" applyAlignment="1">
      <alignment horizontal="left" vertical="center" wrapText="1"/>
    </xf>
    <xf numFmtId="0" fontId="14" fillId="0" borderId="9" xfId="0" applyFont="1" applyFill="1" applyBorder="1" applyAlignment="1">
      <alignment horizontal="left" vertical="center" wrapText="1"/>
    </xf>
    <xf numFmtId="0" fontId="14" fillId="0" borderId="7" xfId="0" applyFont="1" applyFill="1" applyBorder="1" applyAlignment="1">
      <alignment horizontal="left" vertical="center" wrapText="1"/>
    </xf>
    <xf numFmtId="0" fontId="14" fillId="0" borderId="6" xfId="0" applyFont="1" applyFill="1" applyBorder="1" applyAlignment="1">
      <alignment horizontal="left" vertical="center" wrapText="1"/>
    </xf>
    <xf numFmtId="0" fontId="12" fillId="0" borderId="7" xfId="0" applyFont="1" applyFill="1" applyBorder="1" applyAlignment="1">
      <alignment vertical="top" wrapText="1"/>
    </xf>
    <xf numFmtId="0" fontId="12" fillId="0" borderId="1" xfId="0" quotePrefix="1" applyFont="1" applyFill="1" applyBorder="1" applyAlignment="1">
      <alignment vertical="top" wrapText="1"/>
    </xf>
    <xf numFmtId="164" fontId="14" fillId="0" borderId="8" xfId="0" applyNumberFormat="1" applyFont="1" applyFill="1" applyBorder="1" applyAlignment="1">
      <alignment horizontal="center" vertical="center" wrapText="1"/>
    </xf>
    <xf numFmtId="164" fontId="14" fillId="0" borderId="7" xfId="0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left" vertical="center" wrapText="1"/>
    </xf>
    <xf numFmtId="0" fontId="12" fillId="0" borderId="5" xfId="0" applyFont="1" applyFill="1" applyBorder="1" applyAlignment="1">
      <alignment horizontal="left" vertical="center" wrapText="1"/>
    </xf>
    <xf numFmtId="0" fontId="12" fillId="0" borderId="3" xfId="0" applyFont="1" applyFill="1" applyBorder="1" applyAlignment="1">
      <alignment horizontal="left" vertical="top" wrapText="1"/>
    </xf>
    <xf numFmtId="164" fontId="15" fillId="0" borderId="8" xfId="0" applyNumberFormat="1" applyFont="1" applyFill="1" applyBorder="1" applyAlignment="1">
      <alignment horizontal="center" vertical="center" wrapText="1"/>
    </xf>
    <xf numFmtId="164" fontId="15" fillId="0" borderId="7" xfId="0" applyNumberFormat="1" applyFont="1" applyFill="1" applyBorder="1" applyAlignment="1">
      <alignment horizontal="center" vertical="center" wrapText="1"/>
    </xf>
    <xf numFmtId="0" fontId="12" fillId="0" borderId="10" xfId="0" applyFont="1" applyFill="1" applyBorder="1" applyAlignment="1">
      <alignment horizontal="left" vertical="center" wrapText="1"/>
    </xf>
    <xf numFmtId="0" fontId="12" fillId="2" borderId="9" xfId="0" applyFont="1" applyFill="1" applyBorder="1" applyAlignment="1">
      <alignment horizontal="left" vertical="center" wrapText="1"/>
    </xf>
    <xf numFmtId="0" fontId="12" fillId="0" borderId="8" xfId="0" quotePrefix="1" applyFont="1" applyFill="1" applyBorder="1" applyAlignment="1">
      <alignment horizontal="left" vertical="center" wrapText="1"/>
    </xf>
    <xf numFmtId="0" fontId="12" fillId="0" borderId="7" xfId="0" quotePrefix="1" applyFont="1" applyFill="1" applyBorder="1" applyAlignment="1">
      <alignment horizontal="left" vertical="center" wrapText="1"/>
    </xf>
    <xf numFmtId="0" fontId="12" fillId="0" borderId="13" xfId="0" applyFont="1" applyFill="1" applyBorder="1" applyAlignment="1">
      <alignment vertical="top" wrapText="1"/>
    </xf>
    <xf numFmtId="0" fontId="12" fillId="0" borderId="3" xfId="0" applyFont="1" applyFill="1" applyBorder="1" applyAlignment="1">
      <alignment vertical="top" wrapText="1"/>
    </xf>
    <xf numFmtId="0" fontId="12" fillId="0" borderId="12" xfId="0" applyFont="1" applyFill="1" applyBorder="1" applyAlignment="1">
      <alignment vertical="top" wrapText="1"/>
    </xf>
    <xf numFmtId="0" fontId="12" fillId="0" borderId="6" xfId="0" quotePrefix="1" applyFont="1" applyFill="1" applyBorder="1" applyAlignment="1">
      <alignment horizontal="left" vertical="top" wrapText="1"/>
    </xf>
    <xf numFmtId="164" fontId="14" fillId="0" borderId="1" xfId="0" applyNumberFormat="1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left" vertical="top" wrapText="1"/>
    </xf>
    <xf numFmtId="0" fontId="12" fillId="0" borderId="1" xfId="0" applyFont="1" applyFill="1" applyBorder="1" applyAlignment="1">
      <alignment vertical="top" wrapText="1"/>
    </xf>
    <xf numFmtId="164" fontId="7" fillId="0" borderId="8" xfId="0" applyNumberFormat="1" applyFont="1" applyFill="1" applyBorder="1" applyAlignment="1">
      <alignment horizontal="center" vertical="center" wrapText="1"/>
    </xf>
    <xf numFmtId="164" fontId="7" fillId="0" borderId="7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12" fillId="0" borderId="8" xfId="0" quotePrefix="1" applyFont="1" applyFill="1" applyBorder="1" applyAlignment="1">
      <alignment horizontal="left" vertical="top" wrapText="1"/>
    </xf>
    <xf numFmtId="0" fontId="12" fillId="0" borderId="7" xfId="0" quotePrefix="1" applyFont="1" applyFill="1" applyBorder="1" applyAlignment="1">
      <alignment horizontal="left" vertical="top" wrapText="1"/>
    </xf>
    <xf numFmtId="0" fontId="12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left" vertical="top" wrapText="1"/>
    </xf>
    <xf numFmtId="164" fontId="12" fillId="0" borderId="1" xfId="0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/>
    </xf>
    <xf numFmtId="0" fontId="7" fillId="0" borderId="11" xfId="0" applyFont="1" applyFill="1" applyBorder="1" applyAlignment="1">
      <alignment horizontal="justify" vertical="top" wrapText="1"/>
    </xf>
    <xf numFmtId="0" fontId="7" fillId="0" borderId="0" xfId="0" applyFont="1" applyFill="1" applyBorder="1" applyAlignment="1">
      <alignment horizontal="justify" vertical="top" wrapText="1"/>
    </xf>
    <xf numFmtId="0" fontId="7" fillId="0" borderId="0" xfId="0" applyFont="1" applyFill="1" applyAlignment="1">
      <alignment horizontal="center"/>
    </xf>
    <xf numFmtId="0" fontId="13" fillId="0" borderId="0" xfId="0" applyFont="1" applyFill="1" applyAlignment="1">
      <alignment horizontal="center"/>
    </xf>
    <xf numFmtId="0" fontId="14" fillId="0" borderId="1" xfId="0" applyFont="1" applyFill="1" applyBorder="1" applyAlignment="1">
      <alignment vertical="center" wrapText="1"/>
    </xf>
    <xf numFmtId="0" fontId="14" fillId="0" borderId="8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horizontal="center"/>
    </xf>
    <xf numFmtId="2" fontId="14" fillId="0" borderId="1" xfId="0" applyNumberFormat="1" applyFont="1" applyFill="1" applyBorder="1" applyAlignment="1">
      <alignment horizontal="center" vertical="center" wrapText="1"/>
    </xf>
    <xf numFmtId="0" fontId="12" fillId="0" borderId="1" xfId="0" quotePrefix="1" applyFont="1" applyFill="1" applyBorder="1" applyAlignment="1">
      <alignment horizontal="left" vertical="top" wrapText="1"/>
    </xf>
    <xf numFmtId="164" fontId="12" fillId="0" borderId="8" xfId="0" applyNumberFormat="1" applyFont="1" applyFill="1" applyBorder="1" applyAlignment="1">
      <alignment horizontal="center" vertical="center"/>
    </xf>
    <xf numFmtId="164" fontId="12" fillId="0" borderId="7" xfId="0" applyNumberFormat="1" applyFont="1" applyFill="1" applyBorder="1" applyAlignment="1">
      <alignment horizontal="center" vertical="center"/>
    </xf>
    <xf numFmtId="0" fontId="12" fillId="0" borderId="15" xfId="0" applyFont="1" applyFill="1" applyBorder="1" applyAlignment="1">
      <alignment horizontal="center" vertical="top" wrapText="1"/>
    </xf>
    <xf numFmtId="0" fontId="12" fillId="0" borderId="14" xfId="0" applyFont="1" applyFill="1" applyBorder="1" applyAlignment="1">
      <alignment horizontal="center" vertical="top" wrapText="1"/>
    </xf>
    <xf numFmtId="0" fontId="7" fillId="0" borderId="4" xfId="0" applyFont="1" applyFill="1" applyBorder="1" applyAlignment="1">
      <alignment horizontal="center"/>
    </xf>
    <xf numFmtId="0" fontId="7" fillId="0" borderId="5" xfId="0" applyFont="1" applyFill="1" applyBorder="1" applyAlignment="1">
      <alignment horizontal="center"/>
    </xf>
    <xf numFmtId="0" fontId="7" fillId="0" borderId="13" xfId="0" applyFont="1" applyFill="1" applyBorder="1" applyAlignment="1">
      <alignment horizontal="center"/>
    </xf>
    <xf numFmtId="0" fontId="7" fillId="0" borderId="12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2" fontId="12" fillId="0" borderId="8" xfId="0" applyNumberFormat="1" applyFont="1" applyFill="1" applyBorder="1" applyAlignment="1">
      <alignment horizontal="center" vertical="center"/>
    </xf>
    <xf numFmtId="2" fontId="12" fillId="0" borderId="7" xfId="0" applyNumberFormat="1" applyFont="1" applyFill="1" applyBorder="1" applyAlignment="1">
      <alignment horizontal="center" vertical="center"/>
    </xf>
    <xf numFmtId="2" fontId="14" fillId="0" borderId="8" xfId="0" applyNumberFormat="1" applyFont="1" applyFill="1" applyBorder="1" applyAlignment="1">
      <alignment horizontal="center" vertical="center" wrapText="1"/>
    </xf>
    <xf numFmtId="2" fontId="14" fillId="0" borderId="7" xfId="0" applyNumberFormat="1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14" fillId="0" borderId="7" xfId="0" applyFont="1" applyFill="1" applyBorder="1" applyAlignment="1">
      <alignment horizontal="center" vertical="center" wrapText="1"/>
    </xf>
    <xf numFmtId="1" fontId="18" fillId="0" borderId="1" xfId="0" applyNumberFormat="1" applyFont="1" applyFill="1" applyBorder="1" applyAlignment="1">
      <alignment horizontal="center" vertical="center" wrapText="1"/>
    </xf>
    <xf numFmtId="0" fontId="14" fillId="0" borderId="8" xfId="0" applyFont="1" applyFill="1" applyBorder="1" applyAlignment="1">
      <alignment horizontal="left" vertical="top" wrapText="1"/>
    </xf>
    <xf numFmtId="0" fontId="14" fillId="0" borderId="9" xfId="0" applyFont="1" applyFill="1" applyBorder="1" applyAlignment="1">
      <alignment horizontal="left" vertical="top" wrapText="1"/>
    </xf>
    <xf numFmtId="0" fontId="14" fillId="0" borderId="7" xfId="0" applyFont="1" applyFill="1" applyBorder="1" applyAlignment="1">
      <alignment horizontal="left" vertical="top" wrapText="1"/>
    </xf>
    <xf numFmtId="164" fontId="14" fillId="3" borderId="8" xfId="0" applyNumberFormat="1" applyFont="1" applyFill="1" applyBorder="1" applyAlignment="1">
      <alignment horizontal="center" vertical="center" wrapText="1"/>
    </xf>
    <xf numFmtId="164" fontId="14" fillId="3" borderId="7" xfId="0" applyNumberFormat="1" applyFont="1" applyFill="1" applyBorder="1" applyAlignment="1">
      <alignment horizontal="center" vertical="center" wrapText="1"/>
    </xf>
    <xf numFmtId="164" fontId="15" fillId="3" borderId="8" xfId="0" applyNumberFormat="1" applyFont="1" applyFill="1" applyBorder="1" applyAlignment="1">
      <alignment horizontal="center" vertical="center" wrapText="1"/>
    </xf>
    <xf numFmtId="164" fontId="15" fillId="3" borderId="7" xfId="0" applyNumberFormat="1" applyFont="1" applyFill="1" applyBorder="1" applyAlignment="1">
      <alignment horizontal="center" vertical="center" wrapText="1"/>
    </xf>
    <xf numFmtId="0" fontId="12" fillId="2" borderId="9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/>
    </xf>
    <xf numFmtId="0" fontId="12" fillId="0" borderId="8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  <xf numFmtId="2" fontId="18" fillId="0" borderId="8" xfId="0" applyNumberFormat="1" applyFont="1" applyFill="1" applyBorder="1" applyAlignment="1">
      <alignment horizontal="center" vertical="center" wrapText="1"/>
    </xf>
    <xf numFmtId="2" fontId="18" fillId="0" borderId="7" xfId="0" applyNumberFormat="1" applyFont="1" applyFill="1" applyBorder="1" applyAlignment="1">
      <alignment horizontal="center" vertical="center" wrapText="1"/>
    </xf>
    <xf numFmtId="2" fontId="12" fillId="0" borderId="1" xfId="0" applyNumberFormat="1" applyFont="1" applyFill="1" applyBorder="1" applyAlignment="1">
      <alignment horizontal="center" vertical="center"/>
    </xf>
    <xf numFmtId="165" fontId="14" fillId="0" borderId="1" xfId="0" applyNumberFormat="1" applyFont="1" applyFill="1" applyBorder="1" applyAlignment="1">
      <alignment horizontal="center" vertical="center" wrapText="1"/>
    </xf>
    <xf numFmtId="164" fontId="14" fillId="2" borderId="8" xfId="0" applyNumberFormat="1" applyFont="1" applyFill="1" applyBorder="1" applyAlignment="1">
      <alignment horizontal="center" vertical="center" wrapText="1"/>
    </xf>
    <xf numFmtId="164" fontId="14" fillId="2" borderId="7" xfId="0" applyNumberFormat="1" applyFont="1" applyFill="1" applyBorder="1" applyAlignment="1">
      <alignment horizontal="center" vertical="center" wrapText="1"/>
    </xf>
    <xf numFmtId="164" fontId="15" fillId="2" borderId="8" xfId="0" applyNumberFormat="1" applyFont="1" applyFill="1" applyBorder="1" applyAlignment="1">
      <alignment horizontal="center" vertical="center" wrapText="1"/>
    </xf>
    <xf numFmtId="164" fontId="15" fillId="2" borderId="7" xfId="0" applyNumberFormat="1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22" fillId="0" borderId="8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left" vertical="top" wrapText="1"/>
    </xf>
    <xf numFmtId="0" fontId="6" fillId="0" borderId="9" xfId="0" applyFont="1" applyFill="1" applyBorder="1" applyAlignment="1">
      <alignment horizontal="left" vertical="top" wrapText="1"/>
    </xf>
    <xf numFmtId="0" fontId="6" fillId="0" borderId="7" xfId="0" applyFont="1" applyFill="1" applyBorder="1" applyAlignment="1">
      <alignment horizontal="left" vertical="top" wrapText="1"/>
    </xf>
    <xf numFmtId="0" fontId="6" fillId="2" borderId="8" xfId="0" applyFont="1" applyFill="1" applyBorder="1" applyAlignment="1">
      <alignment horizontal="left" vertical="center" wrapText="1"/>
    </xf>
    <xf numFmtId="0" fontId="6" fillId="2" borderId="7" xfId="0" applyFont="1" applyFill="1" applyBorder="1" applyAlignment="1">
      <alignment horizontal="left" vertical="center" wrapText="1"/>
    </xf>
    <xf numFmtId="0" fontId="6" fillId="0" borderId="8" xfId="0" applyFont="1" applyFill="1" applyBorder="1" applyAlignment="1">
      <alignment horizontal="left" vertical="center" wrapText="1"/>
    </xf>
    <xf numFmtId="0" fontId="6" fillId="0" borderId="9" xfId="0" applyFont="1" applyFill="1" applyBorder="1" applyAlignment="1">
      <alignment horizontal="left" vertical="center" wrapText="1"/>
    </xf>
    <xf numFmtId="0" fontId="6" fillId="0" borderId="7" xfId="0" applyFont="1" applyFill="1" applyBorder="1" applyAlignment="1">
      <alignment horizontal="left" vertical="center" wrapText="1"/>
    </xf>
    <xf numFmtId="0" fontId="6" fillId="0" borderId="13" xfId="0" applyFont="1" applyFill="1" applyBorder="1" applyAlignment="1">
      <alignment horizontal="left" vertical="top" wrapText="1"/>
    </xf>
    <xf numFmtId="0" fontId="6" fillId="0" borderId="12" xfId="0" applyFont="1" applyFill="1" applyBorder="1" applyAlignment="1">
      <alignment horizontal="left" vertical="top" wrapText="1"/>
    </xf>
    <xf numFmtId="0" fontId="22" fillId="0" borderId="1" xfId="0" applyFont="1" applyFill="1" applyBorder="1" applyAlignment="1">
      <alignment vertical="center" wrapText="1"/>
    </xf>
    <xf numFmtId="0" fontId="22" fillId="0" borderId="8" xfId="0" applyFont="1" applyFill="1" applyBorder="1" applyAlignment="1">
      <alignment horizontal="left" vertical="center" wrapText="1"/>
    </xf>
    <xf numFmtId="0" fontId="22" fillId="0" borderId="9" xfId="0" applyFont="1" applyFill="1" applyBorder="1" applyAlignment="1">
      <alignment horizontal="left" vertical="center" wrapText="1"/>
    </xf>
    <xf numFmtId="0" fontId="22" fillId="0" borderId="7" xfId="0" applyFont="1" applyFill="1" applyBorder="1" applyAlignment="1">
      <alignment horizontal="left" vertical="center" wrapText="1"/>
    </xf>
    <xf numFmtId="0" fontId="22" fillId="0" borderId="6" xfId="0" applyFont="1" applyFill="1" applyBorder="1" applyAlignment="1">
      <alignment horizontal="left" vertical="center" wrapText="1"/>
    </xf>
    <xf numFmtId="0" fontId="6" fillId="0" borderId="7" xfId="0" applyFont="1" applyFill="1" applyBorder="1" applyAlignment="1">
      <alignment vertical="top" wrapText="1"/>
    </xf>
    <xf numFmtId="0" fontId="6" fillId="0" borderId="1" xfId="0" quotePrefix="1" applyFont="1" applyFill="1" applyBorder="1" applyAlignment="1">
      <alignment vertical="top" wrapText="1"/>
    </xf>
    <xf numFmtId="164" fontId="22" fillId="0" borderId="8" xfId="0" applyNumberFormat="1" applyFont="1" applyFill="1" applyBorder="1" applyAlignment="1">
      <alignment horizontal="center" vertical="center" wrapText="1"/>
    </xf>
    <xf numFmtId="164" fontId="22" fillId="0" borderId="7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top" wrapText="1"/>
    </xf>
    <xf numFmtId="164" fontId="20" fillId="0" borderId="8" xfId="0" applyNumberFormat="1" applyFont="1" applyFill="1" applyBorder="1" applyAlignment="1">
      <alignment horizontal="center" vertical="center" wrapText="1"/>
    </xf>
    <xf numFmtId="164" fontId="20" fillId="0" borderId="7" xfId="0" applyNumberFormat="1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left" vertical="center" wrapText="1"/>
    </xf>
    <xf numFmtId="0" fontId="6" fillId="2" borderId="9" xfId="0" applyFont="1" applyFill="1" applyBorder="1" applyAlignment="1">
      <alignment horizontal="left" vertical="center" wrapText="1"/>
    </xf>
    <xf numFmtId="0" fontId="6" fillId="0" borderId="8" xfId="0" quotePrefix="1" applyFont="1" applyFill="1" applyBorder="1" applyAlignment="1">
      <alignment horizontal="left" vertical="center" wrapText="1"/>
    </xf>
    <xf numFmtId="0" fontId="6" fillId="0" borderId="7" xfId="0" quotePrefix="1" applyFont="1" applyFill="1" applyBorder="1" applyAlignment="1">
      <alignment horizontal="left" vertical="center" wrapText="1"/>
    </xf>
    <xf numFmtId="0" fontId="6" fillId="0" borderId="13" xfId="0" applyFont="1" applyFill="1" applyBorder="1" applyAlignment="1">
      <alignment vertical="top" wrapText="1"/>
    </xf>
    <xf numFmtId="0" fontId="6" fillId="0" borderId="3" xfId="0" applyFont="1" applyFill="1" applyBorder="1" applyAlignment="1">
      <alignment vertical="top" wrapText="1"/>
    </xf>
    <xf numFmtId="0" fontId="6" fillId="0" borderId="12" xfId="0" applyFont="1" applyFill="1" applyBorder="1" applyAlignment="1">
      <alignment vertical="top" wrapText="1"/>
    </xf>
    <xf numFmtId="0" fontId="6" fillId="0" borderId="6" xfId="0" quotePrefix="1" applyFont="1" applyFill="1" applyBorder="1" applyAlignment="1">
      <alignment horizontal="left" vertical="top" wrapText="1"/>
    </xf>
    <xf numFmtId="0" fontId="6" fillId="0" borderId="8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22" fillId="0" borderId="7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vertical="top" wrapText="1"/>
    </xf>
    <xf numFmtId="164" fontId="19" fillId="0" borderId="8" xfId="0" applyNumberFormat="1" applyFont="1" applyFill="1" applyBorder="1" applyAlignment="1">
      <alignment horizontal="center" vertical="center" wrapText="1"/>
    </xf>
    <xf numFmtId="164" fontId="19" fillId="0" borderId="7" xfId="0" applyNumberFormat="1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left" vertical="center" wrapText="1"/>
    </xf>
    <xf numFmtId="0" fontId="6" fillId="0" borderId="1" xfId="0" quotePrefix="1" applyFont="1" applyFill="1" applyBorder="1" applyAlignment="1">
      <alignment horizontal="left" vertical="top" wrapText="1"/>
    </xf>
    <xf numFmtId="164" fontId="6" fillId="0" borderId="8" xfId="0" applyNumberFormat="1" applyFont="1" applyFill="1" applyBorder="1" applyAlignment="1">
      <alignment horizontal="center" vertical="center"/>
    </xf>
    <xf numFmtId="164" fontId="6" fillId="0" borderId="7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top" wrapText="1"/>
    </xf>
    <xf numFmtId="0" fontId="6" fillId="0" borderId="15" xfId="0" applyFont="1" applyFill="1" applyBorder="1" applyAlignment="1">
      <alignment horizontal="center" vertical="top" wrapText="1"/>
    </xf>
    <xf numFmtId="0" fontId="6" fillId="0" borderId="14" xfId="0" applyFont="1" applyFill="1" applyBorder="1" applyAlignment="1">
      <alignment horizontal="center" vertical="top" wrapText="1"/>
    </xf>
    <xf numFmtId="0" fontId="19" fillId="0" borderId="4" xfId="0" applyFont="1" applyFill="1" applyBorder="1" applyAlignment="1">
      <alignment horizontal="center"/>
    </xf>
    <xf numFmtId="0" fontId="19" fillId="0" borderId="5" xfId="0" applyFont="1" applyFill="1" applyBorder="1" applyAlignment="1">
      <alignment horizontal="center"/>
    </xf>
    <xf numFmtId="0" fontId="19" fillId="0" borderId="13" xfId="0" applyFont="1" applyFill="1" applyBorder="1" applyAlignment="1">
      <alignment horizontal="center"/>
    </xf>
    <xf numFmtId="0" fontId="19" fillId="0" borderId="12" xfId="0" applyFont="1" applyFill="1" applyBorder="1" applyAlignment="1">
      <alignment horizontal="center"/>
    </xf>
    <xf numFmtId="0" fontId="14" fillId="4" borderId="8" xfId="0" applyFont="1" applyFill="1" applyBorder="1" applyAlignment="1">
      <alignment horizontal="center" vertical="center" wrapText="1"/>
    </xf>
    <xf numFmtId="0" fontId="14" fillId="4" borderId="7" xfId="0" applyFont="1" applyFill="1" applyBorder="1" applyAlignment="1">
      <alignment horizontal="center" vertical="center" wrapText="1"/>
    </xf>
    <xf numFmtId="0" fontId="14" fillId="0" borderId="7" xfId="0" applyFont="1" applyFill="1" applyBorder="1" applyAlignment="1">
      <alignment vertical="center" wrapText="1"/>
    </xf>
    <xf numFmtId="1" fontId="25" fillId="4" borderId="8" xfId="0" applyNumberFormat="1" applyFont="1" applyFill="1" applyBorder="1" applyAlignment="1">
      <alignment horizontal="center" vertical="center" wrapText="1"/>
    </xf>
    <xf numFmtId="1" fontId="25" fillId="4" borderId="7" xfId="0" applyNumberFormat="1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vertical="top" wrapText="1"/>
    </xf>
    <xf numFmtId="164" fontId="14" fillId="4" borderId="8" xfId="0" applyNumberFormat="1" applyFont="1" applyFill="1" applyBorder="1" applyAlignment="1">
      <alignment horizontal="center" vertical="center" wrapText="1"/>
    </xf>
    <xf numFmtId="164" fontId="14" fillId="4" borderId="7" xfId="0" applyNumberFormat="1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vertical="top" wrapText="1"/>
    </xf>
    <xf numFmtId="0" fontId="12" fillId="0" borderId="8" xfId="0" applyFont="1" applyFill="1" applyBorder="1" applyAlignment="1">
      <alignment horizontal="center"/>
    </xf>
    <xf numFmtId="0" fontId="12" fillId="0" borderId="7" xfId="0" applyFont="1" applyFill="1" applyBorder="1" applyAlignment="1">
      <alignment horizontal="center"/>
    </xf>
    <xf numFmtId="0" fontId="12" fillId="4" borderId="8" xfId="0" applyFont="1" applyFill="1" applyBorder="1" applyAlignment="1">
      <alignment horizontal="center"/>
    </xf>
    <xf numFmtId="0" fontId="12" fillId="4" borderId="7" xfId="0" applyFont="1" applyFill="1" applyBorder="1" applyAlignment="1">
      <alignment horizontal="center"/>
    </xf>
    <xf numFmtId="0" fontId="7" fillId="0" borderId="8" xfId="0" applyFont="1" applyFill="1" applyBorder="1" applyAlignment="1">
      <alignment horizontal="left" vertical="center" wrapText="1"/>
    </xf>
    <xf numFmtId="0" fontId="7" fillId="0" borderId="7" xfId="0" applyFont="1" applyFill="1" applyBorder="1" applyAlignment="1">
      <alignment horizontal="left" vertical="center" wrapText="1"/>
    </xf>
    <xf numFmtId="166" fontId="27" fillId="0" borderId="16" xfId="1" applyFont="1" applyFill="1" applyBorder="1" applyAlignment="1" applyProtection="1">
      <alignment horizontal="center" vertical="center" wrapText="1"/>
    </xf>
    <xf numFmtId="166" fontId="31" fillId="0" borderId="16" xfId="1" applyFont="1" applyFill="1" applyBorder="1" applyAlignment="1" applyProtection="1">
      <alignment horizontal="left" vertical="top" wrapText="1"/>
    </xf>
    <xf numFmtId="166" fontId="27" fillId="5" borderId="16" xfId="1" applyFont="1" applyFill="1" applyBorder="1" applyAlignment="1" applyProtection="1">
      <alignment horizontal="left" vertical="center" wrapText="1"/>
    </xf>
    <xf numFmtId="166" fontId="27" fillId="0" borderId="16" xfId="1" applyFont="1" applyFill="1" applyBorder="1" applyAlignment="1" applyProtection="1">
      <alignment horizontal="left" vertical="center" wrapText="1"/>
    </xf>
    <xf numFmtId="166" fontId="27" fillId="0" borderId="16" xfId="1" applyFont="1" applyFill="1" applyBorder="1" applyAlignment="1" applyProtection="1">
      <alignment horizontal="left" vertical="top" wrapText="1"/>
    </xf>
    <xf numFmtId="166" fontId="27" fillId="0" borderId="16" xfId="1" applyFont="1" applyFill="1" applyBorder="1" applyAlignment="1" applyProtection="1">
      <alignment vertical="center" wrapText="1"/>
    </xf>
    <xf numFmtId="1" fontId="27" fillId="0" borderId="16" xfId="1" applyNumberFormat="1" applyFont="1" applyFill="1" applyBorder="1" applyAlignment="1" applyProtection="1">
      <alignment horizontal="center" vertical="center" wrapText="1"/>
    </xf>
    <xf numFmtId="0" fontId="0" fillId="0" borderId="16" xfId="0" applyFill="1" applyBorder="1"/>
    <xf numFmtId="166" fontId="27" fillId="0" borderId="16" xfId="1" applyFont="1" applyFill="1" applyBorder="1" applyAlignment="1" applyProtection="1">
      <alignment vertical="top" wrapText="1"/>
    </xf>
    <xf numFmtId="164" fontId="27" fillId="0" borderId="16" xfId="1" applyNumberFormat="1" applyFont="1" applyFill="1" applyBorder="1" applyAlignment="1" applyProtection="1">
      <alignment horizontal="center" vertical="center" wrapText="1"/>
    </xf>
    <xf numFmtId="166" fontId="29" fillId="0" borderId="16" xfId="1" applyFont="1" applyFill="1" applyBorder="1" applyAlignment="1" applyProtection="1">
      <alignment horizontal="left" vertical="top" wrapText="1"/>
    </xf>
    <xf numFmtId="166" fontId="29" fillId="0" borderId="16" xfId="1" applyFont="1" applyFill="1" applyBorder="1" applyAlignment="1" applyProtection="1">
      <alignment horizontal="left" vertical="center" wrapText="1"/>
    </xf>
    <xf numFmtId="164" fontId="28" fillId="0" borderId="16" xfId="1" applyNumberFormat="1" applyFont="1" applyFill="1" applyBorder="1" applyAlignment="1" applyProtection="1">
      <alignment horizontal="center" vertical="center" wrapText="1"/>
    </xf>
    <xf numFmtId="166" fontId="31" fillId="0" borderId="16" xfId="1" applyFont="1" applyFill="1" applyBorder="1" applyAlignment="1" applyProtection="1">
      <alignment horizontal="left" vertical="center" wrapText="1"/>
    </xf>
    <xf numFmtId="166" fontId="29" fillId="0" borderId="16" xfId="1" applyFont="1" applyFill="1" applyBorder="1" applyAlignment="1" applyProtection="1">
      <alignment vertical="top" wrapText="1"/>
    </xf>
    <xf numFmtId="166" fontId="27" fillId="0" borderId="16" xfId="1" applyFont="1" applyFill="1" applyBorder="1" applyAlignment="1" applyProtection="1">
      <alignment horizontal="center"/>
    </xf>
    <xf numFmtId="2" fontId="27" fillId="0" borderId="16" xfId="1" applyNumberFormat="1" applyFont="1" applyFill="1" applyBorder="1" applyAlignment="1" applyProtection="1">
      <alignment horizontal="center" vertical="center" wrapText="1"/>
    </xf>
    <xf numFmtId="167" fontId="27" fillId="0" borderId="16" xfId="1" applyNumberFormat="1" applyFont="1" applyFill="1" applyBorder="1" applyAlignment="1" applyProtection="1">
      <alignment horizontal="center" vertical="center" wrapText="1"/>
    </xf>
    <xf numFmtId="166" fontId="30" fillId="0" borderId="16" xfId="1" applyFont="1" applyFill="1" applyBorder="1" applyAlignment="1" applyProtection="1">
      <alignment horizontal="left" vertical="center" wrapText="1"/>
    </xf>
    <xf numFmtId="164" fontId="27" fillId="0" borderId="16" xfId="1" applyNumberFormat="1" applyFont="1" applyFill="1" applyBorder="1" applyAlignment="1" applyProtection="1">
      <alignment horizontal="center" vertical="center"/>
    </xf>
    <xf numFmtId="0" fontId="0" fillId="0" borderId="19" xfId="0" applyFill="1" applyBorder="1"/>
    <xf numFmtId="0" fontId="0" fillId="0" borderId="26" xfId="0" applyFill="1" applyBorder="1"/>
    <xf numFmtId="0" fontId="0" fillId="0" borderId="21" xfId="0" applyFill="1" applyBorder="1"/>
    <xf numFmtId="0" fontId="34" fillId="0" borderId="8" xfId="0" applyFont="1" applyFill="1" applyBorder="1" applyAlignment="1">
      <alignment horizontal="left" vertical="center" wrapText="1"/>
    </xf>
    <xf numFmtId="0" fontId="34" fillId="0" borderId="9" xfId="0" applyFont="1" applyFill="1" applyBorder="1" applyAlignment="1">
      <alignment horizontal="left" vertical="center" wrapText="1"/>
    </xf>
    <xf numFmtId="0" fontId="34" fillId="0" borderId="7" xfId="0" applyFont="1" applyFill="1" applyBorder="1" applyAlignment="1">
      <alignment horizontal="left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33" fillId="0" borderId="8" xfId="0" applyFont="1" applyFill="1" applyBorder="1" applyAlignment="1">
      <alignment horizontal="left" vertical="center" wrapText="1"/>
    </xf>
    <xf numFmtId="0" fontId="33" fillId="0" borderId="9" xfId="0" applyFont="1" applyFill="1" applyBorder="1" applyAlignment="1">
      <alignment horizontal="left" vertical="center" wrapText="1"/>
    </xf>
    <xf numFmtId="0" fontId="33" fillId="0" borderId="7" xfId="0" applyFont="1" applyFill="1" applyBorder="1" applyAlignment="1">
      <alignment horizontal="left" vertical="center" wrapText="1"/>
    </xf>
    <xf numFmtId="2" fontId="7" fillId="0" borderId="8" xfId="0" applyNumberFormat="1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164" fontId="7" fillId="0" borderId="8" xfId="0" applyNumberFormat="1" applyFont="1" applyFill="1" applyBorder="1" applyAlignment="1">
      <alignment horizontal="center" vertical="center"/>
    </xf>
    <xf numFmtId="164" fontId="7" fillId="0" borderId="7" xfId="0" applyNumberFormat="1" applyFont="1" applyFill="1" applyBorder="1" applyAlignment="1">
      <alignment horizontal="center" vertical="center"/>
    </xf>
    <xf numFmtId="0" fontId="0" fillId="0" borderId="7" xfId="0" applyBorder="1"/>
    <xf numFmtId="0" fontId="35" fillId="0" borderId="8" xfId="0" applyFont="1" applyFill="1" applyBorder="1" applyAlignment="1">
      <alignment horizontal="left" vertical="top" wrapText="1"/>
    </xf>
    <xf numFmtId="0" fontId="35" fillId="0" borderId="7" xfId="0" applyFont="1" applyFill="1" applyBorder="1" applyAlignment="1">
      <alignment horizontal="left" vertical="top" wrapText="1"/>
    </xf>
    <xf numFmtId="0" fontId="12" fillId="0" borderId="11" xfId="0" applyFont="1" applyFill="1" applyBorder="1" applyAlignment="1">
      <alignment horizontal="left" vertical="center" wrapText="1"/>
    </xf>
    <xf numFmtId="0" fontId="12" fillId="0" borderId="8" xfId="0" applyFont="1" applyFill="1" applyBorder="1" applyAlignment="1">
      <alignment vertical="center"/>
    </xf>
    <xf numFmtId="0" fontId="12" fillId="0" borderId="7" xfId="0" applyFont="1" applyFill="1" applyBorder="1" applyAlignment="1">
      <alignment vertical="center"/>
    </xf>
    <xf numFmtId="0" fontId="12" fillId="0" borderId="0" xfId="0" applyFont="1" applyFill="1" applyBorder="1" applyAlignment="1">
      <alignment vertical="top" wrapText="1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R80"/>
  <sheetViews>
    <sheetView view="pageBreakPreview" topLeftCell="B1" zoomScale="50" zoomScaleNormal="60" zoomScaleSheetLayoutView="49" workbookViewId="0">
      <selection activeCell="A26" sqref="A26:A35"/>
    </sheetView>
  </sheetViews>
  <sheetFormatPr defaultColWidth="9.140625" defaultRowHeight="15.75" x14ac:dyDescent="0.25"/>
  <cols>
    <col min="1" max="1" width="42.7109375" style="4" customWidth="1"/>
    <col min="2" max="2" width="55.85546875" style="4" customWidth="1"/>
    <col min="3" max="3" width="12" style="3" customWidth="1"/>
    <col min="4" max="8" width="9.28515625" style="3" customWidth="1"/>
    <col min="9" max="9" width="52.7109375" style="4" customWidth="1"/>
    <col min="10" max="10" width="40" style="7" customWidth="1"/>
    <col min="11" max="11" width="34.28515625" style="6" customWidth="1"/>
    <col min="12" max="12" width="20.28515625" style="3" customWidth="1"/>
    <col min="13" max="13" width="15.5703125" style="1" customWidth="1"/>
    <col min="14" max="14" width="14.7109375" style="1" customWidth="1"/>
    <col min="15" max="16" width="15.85546875" style="1" customWidth="1"/>
    <col min="17" max="17" width="14.85546875" style="1" customWidth="1"/>
    <col min="18" max="16384" width="9.140625" style="1"/>
  </cols>
  <sheetData>
    <row r="1" spans="1:18" ht="56.25" customHeight="1" x14ac:dyDescent="0.2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9"/>
      <c r="M1" s="9"/>
      <c r="N1" s="10"/>
      <c r="O1" s="358" t="s">
        <v>35</v>
      </c>
      <c r="P1" s="358"/>
      <c r="Q1" s="358"/>
      <c r="R1" s="358"/>
    </row>
    <row r="2" spans="1:18" ht="77.25" customHeight="1" thickBot="1" x14ac:dyDescent="0.3">
      <c r="A2" s="359" t="s">
        <v>61</v>
      </c>
      <c r="B2" s="359"/>
      <c r="C2" s="359"/>
      <c r="D2" s="359"/>
      <c r="E2" s="359"/>
      <c r="F2" s="359"/>
      <c r="G2" s="359"/>
      <c r="H2" s="359"/>
      <c r="I2" s="359"/>
      <c r="J2" s="359"/>
      <c r="K2" s="359"/>
      <c r="L2" s="359"/>
      <c r="M2" s="359"/>
      <c r="N2" s="359"/>
      <c r="O2" s="359"/>
      <c r="P2" s="359"/>
      <c r="Q2" s="359"/>
      <c r="R2" s="11"/>
    </row>
    <row r="3" spans="1:18" ht="32.25" customHeight="1" x14ac:dyDescent="0.25">
      <c r="A3" s="360" t="s">
        <v>0</v>
      </c>
      <c r="B3" s="360" t="s">
        <v>1</v>
      </c>
      <c r="C3" s="360" t="s">
        <v>2</v>
      </c>
      <c r="D3" s="360"/>
      <c r="E3" s="360"/>
      <c r="F3" s="360"/>
      <c r="G3" s="360"/>
      <c r="H3" s="360"/>
      <c r="I3" s="360" t="s">
        <v>3</v>
      </c>
      <c r="J3" s="361" t="s">
        <v>4</v>
      </c>
      <c r="K3" s="362" t="s">
        <v>23</v>
      </c>
      <c r="L3" s="362" t="s">
        <v>45</v>
      </c>
      <c r="M3" s="363" t="s">
        <v>46</v>
      </c>
      <c r="N3" s="363"/>
      <c r="O3" s="363"/>
      <c r="P3" s="363"/>
      <c r="Q3" s="363"/>
      <c r="R3" s="11"/>
    </row>
    <row r="4" spans="1:18" s="2" customFormat="1" ht="19.5" customHeight="1" x14ac:dyDescent="0.25">
      <c r="A4" s="360"/>
      <c r="B4" s="360"/>
      <c r="C4" s="360" t="s">
        <v>5</v>
      </c>
      <c r="D4" s="363" t="s">
        <v>46</v>
      </c>
      <c r="E4" s="363"/>
      <c r="F4" s="363"/>
      <c r="G4" s="363"/>
      <c r="H4" s="363"/>
      <c r="I4" s="360"/>
      <c r="J4" s="361"/>
      <c r="K4" s="360"/>
      <c r="L4" s="360"/>
      <c r="M4" s="363">
        <v>2021</v>
      </c>
      <c r="N4" s="363">
        <v>2022</v>
      </c>
      <c r="O4" s="363">
        <v>2023</v>
      </c>
      <c r="P4" s="363">
        <v>2024</v>
      </c>
      <c r="Q4" s="363">
        <v>2025</v>
      </c>
      <c r="R4" s="12"/>
    </row>
    <row r="5" spans="1:18" s="5" customFormat="1" ht="102" customHeight="1" x14ac:dyDescent="0.35">
      <c r="A5" s="360"/>
      <c r="B5" s="360"/>
      <c r="C5" s="360"/>
      <c r="D5" s="103">
        <v>2021</v>
      </c>
      <c r="E5" s="103">
        <v>2022</v>
      </c>
      <c r="F5" s="103">
        <v>2023</v>
      </c>
      <c r="G5" s="103">
        <v>2024</v>
      </c>
      <c r="H5" s="103">
        <v>2025</v>
      </c>
      <c r="I5" s="360"/>
      <c r="J5" s="361"/>
      <c r="K5" s="360"/>
      <c r="L5" s="360"/>
      <c r="M5" s="363"/>
      <c r="N5" s="363"/>
      <c r="O5" s="363"/>
      <c r="P5" s="363"/>
      <c r="Q5" s="363"/>
      <c r="R5" s="13"/>
    </row>
    <row r="6" spans="1:18" s="5" customFormat="1" ht="21" customHeight="1" x14ac:dyDescent="0.35">
      <c r="A6" s="377" t="s">
        <v>6</v>
      </c>
      <c r="B6" s="380" t="s">
        <v>44</v>
      </c>
      <c r="C6" s="364">
        <f>D6+E6+F6+G6+H6</f>
        <v>0</v>
      </c>
      <c r="D6" s="364"/>
      <c r="E6" s="364"/>
      <c r="F6" s="364"/>
      <c r="G6" s="364"/>
      <c r="H6" s="364"/>
      <c r="I6" s="381" t="s">
        <v>42</v>
      </c>
      <c r="J6" s="369" t="s">
        <v>124</v>
      </c>
      <c r="K6" s="51" t="s">
        <v>47</v>
      </c>
      <c r="L6" s="27">
        <f>M6+N6+O6+P6+Q6</f>
        <v>0</v>
      </c>
      <c r="M6" s="134"/>
      <c r="N6" s="134"/>
      <c r="O6" s="134"/>
      <c r="P6" s="134"/>
      <c r="Q6" s="134"/>
      <c r="R6" s="13"/>
    </row>
    <row r="7" spans="1:18" s="5" customFormat="1" ht="51.75" customHeight="1" x14ac:dyDescent="0.35">
      <c r="A7" s="378"/>
      <c r="B7" s="380"/>
      <c r="C7" s="364"/>
      <c r="D7" s="364"/>
      <c r="E7" s="364"/>
      <c r="F7" s="364"/>
      <c r="G7" s="364"/>
      <c r="H7" s="364"/>
      <c r="I7" s="382"/>
      <c r="J7" s="370"/>
      <c r="K7" s="52" t="s">
        <v>22</v>
      </c>
      <c r="L7" s="53">
        <f t="shared" ref="L7:L16" si="0">M7+N7+O7+P7+Q7</f>
        <v>0</v>
      </c>
      <c r="M7" s="134"/>
      <c r="N7" s="134"/>
      <c r="O7" s="134"/>
      <c r="P7" s="134"/>
      <c r="Q7" s="134"/>
      <c r="R7" s="13"/>
    </row>
    <row r="8" spans="1:18" s="5" customFormat="1" ht="35.25" customHeight="1" x14ac:dyDescent="0.35">
      <c r="A8" s="378"/>
      <c r="B8" s="54"/>
      <c r="C8" s="26"/>
      <c r="D8" s="26"/>
      <c r="E8" s="125"/>
      <c r="F8" s="26"/>
      <c r="G8" s="125"/>
      <c r="H8" s="26"/>
      <c r="I8" s="32"/>
      <c r="J8" s="55"/>
      <c r="K8" s="45" t="s">
        <v>31</v>
      </c>
      <c r="L8" s="53">
        <f t="shared" si="0"/>
        <v>0</v>
      </c>
      <c r="M8" s="56">
        <f>M9+M10</f>
        <v>0</v>
      </c>
      <c r="N8" s="56">
        <f>N9+N10</f>
        <v>0</v>
      </c>
      <c r="O8" s="56">
        <f>O9+O10</f>
        <v>0</v>
      </c>
      <c r="P8" s="56">
        <f>P9+P10</f>
        <v>0</v>
      </c>
      <c r="Q8" s="56">
        <f>Q9+Q10</f>
        <v>0</v>
      </c>
      <c r="R8" s="13"/>
    </row>
    <row r="9" spans="1:18" s="5" customFormat="1" ht="35.25" customHeight="1" x14ac:dyDescent="0.35">
      <c r="A9" s="378"/>
      <c r="B9" s="18"/>
      <c r="C9" s="28"/>
      <c r="D9" s="29"/>
      <c r="E9" s="29"/>
      <c r="F9" s="29"/>
      <c r="G9" s="29"/>
      <c r="H9" s="29"/>
      <c r="I9" s="32"/>
      <c r="J9" s="57" t="s">
        <v>30</v>
      </c>
      <c r="K9" s="58" t="s">
        <v>47</v>
      </c>
      <c r="L9" s="53">
        <f t="shared" si="0"/>
        <v>0</v>
      </c>
      <c r="M9" s="56">
        <f t="shared" ref="M9:Q10" si="1">M6</f>
        <v>0</v>
      </c>
      <c r="N9" s="56">
        <f t="shared" si="1"/>
        <v>0</v>
      </c>
      <c r="O9" s="56">
        <f t="shared" si="1"/>
        <v>0</v>
      </c>
      <c r="P9" s="56">
        <f t="shared" si="1"/>
        <v>0</v>
      </c>
      <c r="Q9" s="56">
        <f t="shared" si="1"/>
        <v>0</v>
      </c>
      <c r="R9" s="13"/>
    </row>
    <row r="10" spans="1:18" s="5" customFormat="1" ht="42.75" customHeight="1" x14ac:dyDescent="0.35">
      <c r="A10" s="379"/>
      <c r="B10" s="18"/>
      <c r="C10" s="28"/>
      <c r="D10" s="29"/>
      <c r="E10" s="29"/>
      <c r="F10" s="29"/>
      <c r="G10" s="29"/>
      <c r="H10" s="29"/>
      <c r="I10" s="29"/>
      <c r="J10" s="55"/>
      <c r="K10" s="130" t="s">
        <v>22</v>
      </c>
      <c r="L10" s="53">
        <f t="shared" si="0"/>
        <v>0</v>
      </c>
      <c r="M10" s="59">
        <f t="shared" si="1"/>
        <v>0</v>
      </c>
      <c r="N10" s="59">
        <f t="shared" si="1"/>
        <v>0</v>
      </c>
      <c r="O10" s="59">
        <f t="shared" si="1"/>
        <v>0</v>
      </c>
      <c r="P10" s="59">
        <f t="shared" si="1"/>
        <v>0</v>
      </c>
      <c r="Q10" s="59">
        <f t="shared" si="1"/>
        <v>0</v>
      </c>
      <c r="R10" s="13"/>
    </row>
    <row r="11" spans="1:18" s="5" customFormat="1" ht="43.5" customHeight="1" x14ac:dyDescent="0.35">
      <c r="A11" s="371" t="s">
        <v>7</v>
      </c>
      <c r="B11" s="374" t="s">
        <v>43</v>
      </c>
      <c r="C11" s="364">
        <f>D11+E11+F11+G11+H11</f>
        <v>1600</v>
      </c>
      <c r="D11" s="376">
        <v>320</v>
      </c>
      <c r="E11" s="376">
        <v>320</v>
      </c>
      <c r="F11" s="376">
        <v>320</v>
      </c>
      <c r="G11" s="376">
        <v>320</v>
      </c>
      <c r="H11" s="376">
        <v>320</v>
      </c>
      <c r="I11" s="374" t="s">
        <v>24</v>
      </c>
      <c r="J11" s="369" t="s">
        <v>124</v>
      </c>
      <c r="K11" s="52" t="s">
        <v>47</v>
      </c>
      <c r="L11" s="53">
        <f t="shared" si="0"/>
        <v>60</v>
      </c>
      <c r="M11" s="127">
        <v>10</v>
      </c>
      <c r="N11" s="127">
        <v>11</v>
      </c>
      <c r="O11" s="127">
        <v>12</v>
      </c>
      <c r="P11" s="127">
        <v>13</v>
      </c>
      <c r="Q11" s="127">
        <v>14</v>
      </c>
      <c r="R11" s="13"/>
    </row>
    <row r="12" spans="1:18" s="5" customFormat="1" ht="51.75" customHeight="1" x14ac:dyDescent="0.35">
      <c r="A12" s="372"/>
      <c r="B12" s="375"/>
      <c r="C12" s="364"/>
      <c r="D12" s="376"/>
      <c r="E12" s="376"/>
      <c r="F12" s="376"/>
      <c r="G12" s="376"/>
      <c r="H12" s="376"/>
      <c r="I12" s="375"/>
      <c r="J12" s="391"/>
      <c r="K12" s="52" t="s">
        <v>22</v>
      </c>
      <c r="L12" s="53">
        <f>M12+N12+O12+P12+Q12</f>
        <v>12430</v>
      </c>
      <c r="M12" s="127">
        <v>2390</v>
      </c>
      <c r="N12" s="127">
        <v>2430</v>
      </c>
      <c r="O12" s="127">
        <v>2490</v>
      </c>
      <c r="P12" s="127">
        <v>2530</v>
      </c>
      <c r="Q12" s="127">
        <v>2590</v>
      </c>
      <c r="R12" s="13"/>
    </row>
    <row r="13" spans="1:18" s="5" customFormat="1" ht="43.5" customHeight="1" x14ac:dyDescent="0.35">
      <c r="A13" s="372"/>
      <c r="B13" s="20"/>
      <c r="C13" s="21"/>
      <c r="D13" s="22"/>
      <c r="E13" s="22"/>
      <c r="F13" s="22"/>
      <c r="G13" s="22"/>
      <c r="H13" s="22"/>
      <c r="I13" s="392" t="s">
        <v>25</v>
      </c>
      <c r="J13" s="391"/>
      <c r="K13" s="51" t="s">
        <v>47</v>
      </c>
      <c r="L13" s="53">
        <f t="shared" si="0"/>
        <v>0</v>
      </c>
      <c r="M13" s="129"/>
      <c r="N13" s="129"/>
      <c r="O13" s="129"/>
      <c r="P13" s="129"/>
      <c r="Q13" s="129"/>
      <c r="R13" s="13"/>
    </row>
    <row r="14" spans="1:18" s="5" customFormat="1" ht="49.5" customHeight="1" x14ac:dyDescent="0.35">
      <c r="A14" s="372"/>
      <c r="B14" s="25"/>
      <c r="C14" s="25"/>
      <c r="D14" s="25"/>
      <c r="E14" s="25"/>
      <c r="F14" s="25"/>
      <c r="G14" s="25"/>
      <c r="H14" s="25"/>
      <c r="I14" s="393"/>
      <c r="J14" s="391"/>
      <c r="K14" s="126" t="s">
        <v>22</v>
      </c>
      <c r="L14" s="53">
        <f t="shared" si="0"/>
        <v>6550</v>
      </c>
      <c r="M14" s="127">
        <v>1240</v>
      </c>
      <c r="N14" s="127">
        <v>1280</v>
      </c>
      <c r="O14" s="127">
        <v>1320</v>
      </c>
      <c r="P14" s="127">
        <v>1340</v>
      </c>
      <c r="Q14" s="127">
        <v>1370</v>
      </c>
      <c r="R14" s="13"/>
    </row>
    <row r="15" spans="1:18" s="5" customFormat="1" ht="36.75" customHeight="1" x14ac:dyDescent="0.35">
      <c r="A15" s="372"/>
      <c r="B15" s="394" t="s">
        <v>56</v>
      </c>
      <c r="C15" s="364">
        <f>D15+E15+F15+G15+H15</f>
        <v>13</v>
      </c>
      <c r="D15" s="364">
        <v>2.6</v>
      </c>
      <c r="E15" s="364">
        <v>2.6</v>
      </c>
      <c r="F15" s="364">
        <v>2.6</v>
      </c>
      <c r="G15" s="364">
        <v>2.6</v>
      </c>
      <c r="H15" s="364">
        <v>2.6</v>
      </c>
      <c r="I15" s="366" t="s">
        <v>26</v>
      </c>
      <c r="J15" s="391"/>
      <c r="K15" s="51" t="s">
        <v>47</v>
      </c>
      <c r="L15" s="53">
        <f t="shared" si="0"/>
        <v>0</v>
      </c>
      <c r="M15" s="127"/>
      <c r="N15" s="127"/>
      <c r="O15" s="127"/>
      <c r="P15" s="127"/>
      <c r="Q15" s="127"/>
      <c r="R15" s="13"/>
    </row>
    <row r="16" spans="1:18" s="5" customFormat="1" ht="37.5" customHeight="1" x14ac:dyDescent="0.35">
      <c r="A16" s="372"/>
      <c r="B16" s="395"/>
      <c r="C16" s="365"/>
      <c r="D16" s="365"/>
      <c r="E16" s="365"/>
      <c r="F16" s="365"/>
      <c r="G16" s="365"/>
      <c r="H16" s="365"/>
      <c r="I16" s="367"/>
      <c r="J16" s="391"/>
      <c r="K16" s="390" t="s">
        <v>22</v>
      </c>
      <c r="L16" s="388">
        <f t="shared" si="0"/>
        <v>53300</v>
      </c>
      <c r="M16" s="383">
        <v>10240</v>
      </c>
      <c r="N16" s="383">
        <v>10450</v>
      </c>
      <c r="O16" s="383">
        <v>10650</v>
      </c>
      <c r="P16" s="383">
        <v>10870</v>
      </c>
      <c r="Q16" s="383">
        <v>11090</v>
      </c>
      <c r="R16" s="13"/>
    </row>
    <row r="17" spans="1:18" s="5" customFormat="1" ht="71.25" customHeight="1" x14ac:dyDescent="0.35">
      <c r="A17" s="372"/>
      <c r="B17" s="396"/>
      <c r="C17" s="60">
        <f>D17+E17+F17+G17+H17</f>
        <v>219</v>
      </c>
      <c r="D17" s="127">
        <v>43.8</v>
      </c>
      <c r="E17" s="127">
        <v>43.8</v>
      </c>
      <c r="F17" s="127">
        <v>43.8</v>
      </c>
      <c r="G17" s="127">
        <v>43.8</v>
      </c>
      <c r="H17" s="127">
        <v>43.8</v>
      </c>
      <c r="I17" s="368"/>
      <c r="J17" s="391"/>
      <c r="K17" s="390"/>
      <c r="L17" s="389"/>
      <c r="M17" s="384"/>
      <c r="N17" s="384"/>
      <c r="O17" s="384"/>
      <c r="P17" s="384"/>
      <c r="Q17" s="384"/>
      <c r="R17" s="13"/>
    </row>
    <row r="18" spans="1:18" s="5" customFormat="1" ht="42" customHeight="1" x14ac:dyDescent="0.35">
      <c r="A18" s="372"/>
      <c r="B18" s="20"/>
      <c r="C18" s="44"/>
      <c r="D18" s="44"/>
      <c r="E18" s="44"/>
      <c r="F18" s="44"/>
      <c r="G18" s="44"/>
      <c r="H18" s="44"/>
      <c r="I18" s="366" t="s">
        <v>27</v>
      </c>
      <c r="J18" s="391"/>
      <c r="K18" s="51" t="s">
        <v>47</v>
      </c>
      <c r="L18" s="53">
        <f>M18+N18+O18+P18+Q18</f>
        <v>0</v>
      </c>
      <c r="M18" s="127"/>
      <c r="N18" s="127"/>
      <c r="O18" s="127"/>
      <c r="P18" s="127"/>
      <c r="Q18" s="127"/>
      <c r="R18" s="13"/>
    </row>
    <row r="19" spans="1:18" s="5" customFormat="1" ht="64.5" customHeight="1" x14ac:dyDescent="0.35">
      <c r="A19" s="372"/>
      <c r="B19" s="61"/>
      <c r="C19" s="62"/>
      <c r="D19" s="25"/>
      <c r="E19" s="25"/>
      <c r="F19" s="25"/>
      <c r="G19" s="25"/>
      <c r="H19" s="25"/>
      <c r="I19" s="368"/>
      <c r="J19" s="391"/>
      <c r="K19" s="126" t="s">
        <v>22</v>
      </c>
      <c r="L19" s="53">
        <f>M19+N19+O19+P19+Q19</f>
        <v>17500</v>
      </c>
      <c r="M19" s="127">
        <v>1200</v>
      </c>
      <c r="N19" s="127">
        <v>1250</v>
      </c>
      <c r="O19" s="127">
        <v>12300</v>
      </c>
      <c r="P19" s="127">
        <v>1350</v>
      </c>
      <c r="Q19" s="127">
        <v>1400</v>
      </c>
      <c r="R19" s="13"/>
    </row>
    <row r="20" spans="1:18" s="5" customFormat="1" ht="42" customHeight="1" x14ac:dyDescent="0.35">
      <c r="A20" s="372"/>
      <c r="B20" s="385" t="s">
        <v>48</v>
      </c>
      <c r="C20" s="364">
        <f>D20+E20+F20+G20+H20</f>
        <v>277</v>
      </c>
      <c r="D20" s="63">
        <v>55.4</v>
      </c>
      <c r="E20" s="63">
        <v>55.4</v>
      </c>
      <c r="F20" s="63">
        <v>55.4</v>
      </c>
      <c r="G20" s="63">
        <v>55.4</v>
      </c>
      <c r="H20" s="63">
        <v>55.4</v>
      </c>
      <c r="I20" s="387" t="s">
        <v>28</v>
      </c>
      <c r="J20" s="391"/>
      <c r="K20" s="377" t="s">
        <v>47</v>
      </c>
      <c r="L20" s="388">
        <f>M20+N20+O20+P20+Q20</f>
        <v>0</v>
      </c>
      <c r="M20" s="383"/>
      <c r="N20" s="383"/>
      <c r="O20" s="383"/>
      <c r="P20" s="383"/>
      <c r="Q20" s="383"/>
      <c r="R20" s="13"/>
    </row>
    <row r="21" spans="1:18" s="5" customFormat="1" ht="31.5" customHeight="1" x14ac:dyDescent="0.35">
      <c r="A21" s="372"/>
      <c r="B21" s="386"/>
      <c r="C21" s="365"/>
      <c r="D21" s="47"/>
      <c r="E21" s="47"/>
      <c r="F21" s="47"/>
      <c r="G21" s="47"/>
      <c r="H21" s="47"/>
      <c r="I21" s="387"/>
      <c r="J21" s="391"/>
      <c r="K21" s="379"/>
      <c r="L21" s="389"/>
      <c r="M21" s="384"/>
      <c r="N21" s="384"/>
      <c r="O21" s="384"/>
      <c r="P21" s="384"/>
      <c r="Q21" s="384"/>
      <c r="R21" s="13"/>
    </row>
    <row r="22" spans="1:18" s="5" customFormat="1" ht="113.25" customHeight="1" x14ac:dyDescent="0.35">
      <c r="A22" s="372"/>
      <c r="B22" s="64" t="s">
        <v>8</v>
      </c>
      <c r="C22" s="307">
        <v>1</v>
      </c>
      <c r="D22" s="140">
        <v>1</v>
      </c>
      <c r="E22" s="140">
        <v>1</v>
      </c>
      <c r="F22" s="140">
        <v>1</v>
      </c>
      <c r="G22" s="140">
        <v>1</v>
      </c>
      <c r="H22" s="140">
        <v>1</v>
      </c>
      <c r="I22" s="368"/>
      <c r="J22" s="370"/>
      <c r="K22" s="66" t="s">
        <v>22</v>
      </c>
      <c r="L22" s="53">
        <f>M22+N22+O22+P22+Q22</f>
        <v>129920</v>
      </c>
      <c r="M22" s="127">
        <v>24620</v>
      </c>
      <c r="N22" s="127">
        <v>25360</v>
      </c>
      <c r="O22" s="127">
        <v>26120</v>
      </c>
      <c r="P22" s="127">
        <v>26650</v>
      </c>
      <c r="Q22" s="127">
        <v>27170</v>
      </c>
      <c r="R22" s="13"/>
    </row>
    <row r="23" spans="1:18" s="5" customFormat="1" ht="69.75" customHeight="1" x14ac:dyDescent="0.35">
      <c r="A23" s="372"/>
      <c r="B23" s="67"/>
      <c r="C23" s="68"/>
      <c r="D23" s="68"/>
      <c r="E23" s="68"/>
      <c r="F23" s="68"/>
      <c r="G23" s="68"/>
      <c r="H23" s="68"/>
      <c r="I23" s="68"/>
      <c r="J23" s="69"/>
      <c r="K23" s="70" t="s">
        <v>9</v>
      </c>
      <c r="L23" s="71">
        <f t="shared" ref="L23:Q23" si="2">L24+L25</f>
        <v>219760</v>
      </c>
      <c r="M23" s="71">
        <f t="shared" si="2"/>
        <v>39700</v>
      </c>
      <c r="N23" s="71">
        <f t="shared" si="2"/>
        <v>40781</v>
      </c>
      <c r="O23" s="71">
        <f t="shared" si="2"/>
        <v>52892</v>
      </c>
      <c r="P23" s="71">
        <f t="shared" si="2"/>
        <v>42753</v>
      </c>
      <c r="Q23" s="71">
        <f t="shared" si="2"/>
        <v>43634</v>
      </c>
      <c r="R23" s="13"/>
    </row>
    <row r="24" spans="1:18" s="5" customFormat="1" ht="96" customHeight="1" x14ac:dyDescent="0.35">
      <c r="A24" s="372"/>
      <c r="B24" s="18"/>
      <c r="C24" s="29"/>
      <c r="D24" s="29"/>
      <c r="E24" s="29"/>
      <c r="F24" s="29"/>
      <c r="G24" s="29"/>
      <c r="H24" s="29"/>
      <c r="I24" s="29"/>
      <c r="J24" s="72" t="s">
        <v>10</v>
      </c>
      <c r="K24" s="43" t="s">
        <v>33</v>
      </c>
      <c r="L24" s="53">
        <f t="shared" ref="L24:L31" si="3">M24+N24+O24+P24+Q24</f>
        <v>60</v>
      </c>
      <c r="M24" s="53">
        <f>M11+M13+M15+L18+M20</f>
        <v>10</v>
      </c>
      <c r="N24" s="53">
        <f>N11+N13+N15+M18+N20</f>
        <v>11</v>
      </c>
      <c r="O24" s="53">
        <f>O11+O13+O15+N18+O20</f>
        <v>12</v>
      </c>
      <c r="P24" s="53">
        <f>P11+P13+P15+O18+P20</f>
        <v>13</v>
      </c>
      <c r="Q24" s="53">
        <f>Q11+Q13+Q15+P18+Q20</f>
        <v>14</v>
      </c>
      <c r="R24" s="13"/>
    </row>
    <row r="25" spans="1:18" s="5" customFormat="1" ht="67.5" x14ac:dyDescent="0.35">
      <c r="A25" s="373"/>
      <c r="B25" s="73"/>
      <c r="C25" s="73"/>
      <c r="D25" s="73"/>
      <c r="E25" s="73"/>
      <c r="F25" s="73"/>
      <c r="G25" s="73"/>
      <c r="H25" s="73"/>
      <c r="I25" s="73"/>
      <c r="J25" s="74"/>
      <c r="K25" s="45" t="s">
        <v>22</v>
      </c>
      <c r="L25" s="53">
        <f t="shared" si="3"/>
        <v>219700</v>
      </c>
      <c r="M25" s="53">
        <f>M12+M14+M16+M19+M22</f>
        <v>39690</v>
      </c>
      <c r="N25" s="53">
        <f>N12+N14+N16+N19+N22</f>
        <v>40770</v>
      </c>
      <c r="O25" s="53">
        <f>O12+O14+O16+O19+O22</f>
        <v>52880</v>
      </c>
      <c r="P25" s="53">
        <f>P12+P14+P16+P19+P22</f>
        <v>42740</v>
      </c>
      <c r="Q25" s="53">
        <f>Q12+Q14+Q16+Q19+Q22</f>
        <v>43620</v>
      </c>
      <c r="R25" s="13"/>
    </row>
    <row r="26" spans="1:18" s="5" customFormat="1" ht="23.25" customHeight="1" x14ac:dyDescent="0.35">
      <c r="A26" s="371" t="s">
        <v>11</v>
      </c>
      <c r="B26" s="397" t="s">
        <v>57</v>
      </c>
      <c r="C26" s="364">
        <f>D26+E26+F26+G26+H26</f>
        <v>7.65</v>
      </c>
      <c r="D26" s="364">
        <v>1.53</v>
      </c>
      <c r="E26" s="364">
        <v>1.53</v>
      </c>
      <c r="F26" s="364">
        <v>1.53</v>
      </c>
      <c r="G26" s="398">
        <v>1.53</v>
      </c>
      <c r="H26" s="398">
        <v>1.53</v>
      </c>
      <c r="I26" s="366" t="s">
        <v>40</v>
      </c>
      <c r="J26" s="371" t="s">
        <v>124</v>
      </c>
      <c r="K26" s="51" t="s">
        <v>47</v>
      </c>
      <c r="L26" s="53">
        <f t="shared" si="3"/>
        <v>0</v>
      </c>
      <c r="M26" s="124"/>
      <c r="N26" s="124"/>
      <c r="O26" s="124"/>
      <c r="P26" s="124"/>
      <c r="Q26" s="124"/>
      <c r="R26" s="13"/>
    </row>
    <row r="27" spans="1:18" s="5" customFormat="1" ht="78" customHeight="1" x14ac:dyDescent="0.35">
      <c r="A27" s="372"/>
      <c r="B27" s="397"/>
      <c r="C27" s="364"/>
      <c r="D27" s="364"/>
      <c r="E27" s="364"/>
      <c r="F27" s="364"/>
      <c r="G27" s="398"/>
      <c r="H27" s="398"/>
      <c r="I27" s="368"/>
      <c r="J27" s="372"/>
      <c r="K27" s="126" t="s">
        <v>22</v>
      </c>
      <c r="L27" s="53">
        <f t="shared" si="3"/>
        <v>4528</v>
      </c>
      <c r="M27" s="124">
        <v>870</v>
      </c>
      <c r="N27" s="124">
        <v>887</v>
      </c>
      <c r="O27" s="124">
        <v>905</v>
      </c>
      <c r="P27" s="124">
        <v>925</v>
      </c>
      <c r="Q27" s="124">
        <v>941</v>
      </c>
      <c r="R27" s="13"/>
    </row>
    <row r="28" spans="1:18" s="5" customFormat="1" ht="45.75" customHeight="1" x14ac:dyDescent="0.35">
      <c r="A28" s="372"/>
      <c r="B28" s="31"/>
      <c r="C28" s="25"/>
      <c r="D28" s="25"/>
      <c r="E28" s="25"/>
      <c r="F28" s="25"/>
      <c r="G28" s="25"/>
      <c r="H28" s="25"/>
      <c r="I28" s="371" t="s">
        <v>34</v>
      </c>
      <c r="J28" s="372"/>
      <c r="K28" s="51" t="s">
        <v>47</v>
      </c>
      <c r="L28" s="53">
        <f t="shared" si="3"/>
        <v>0</v>
      </c>
      <c r="M28" s="124"/>
      <c r="N28" s="124"/>
      <c r="O28" s="124"/>
      <c r="P28" s="124"/>
      <c r="Q28" s="124"/>
      <c r="R28" s="13"/>
    </row>
    <row r="29" spans="1:18" s="5" customFormat="1" ht="41.25" customHeight="1" x14ac:dyDescent="0.35">
      <c r="A29" s="372"/>
      <c r="B29" s="25"/>
      <c r="C29" s="25"/>
      <c r="D29" s="25"/>
      <c r="E29" s="25"/>
      <c r="F29" s="25"/>
      <c r="G29" s="25"/>
      <c r="H29" s="25"/>
      <c r="I29" s="373"/>
      <c r="J29" s="372"/>
      <c r="K29" s="35" t="s">
        <v>22</v>
      </c>
      <c r="L29" s="53">
        <f t="shared" si="3"/>
        <v>0</v>
      </c>
      <c r="M29" s="124"/>
      <c r="N29" s="124"/>
      <c r="O29" s="124"/>
      <c r="P29" s="124"/>
      <c r="Q29" s="124"/>
      <c r="R29" s="13"/>
    </row>
    <row r="30" spans="1:18" s="5" customFormat="1" ht="73.5" customHeight="1" x14ac:dyDescent="0.35">
      <c r="A30" s="372"/>
      <c r="B30" s="399" t="s">
        <v>12</v>
      </c>
      <c r="C30" s="398">
        <f>D30+E30+F30+G30+H30</f>
        <v>1</v>
      </c>
      <c r="D30" s="398">
        <v>0.2</v>
      </c>
      <c r="E30" s="398">
        <v>0.2</v>
      </c>
      <c r="F30" s="364">
        <v>0.2</v>
      </c>
      <c r="G30" s="364">
        <v>0.2</v>
      </c>
      <c r="H30" s="364">
        <v>0.2</v>
      </c>
      <c r="I30" s="400" t="s">
        <v>39</v>
      </c>
      <c r="J30" s="372"/>
      <c r="K30" s="51" t="s">
        <v>47</v>
      </c>
      <c r="L30" s="53">
        <f t="shared" si="3"/>
        <v>0</v>
      </c>
      <c r="M30" s="124"/>
      <c r="N30" s="124"/>
      <c r="O30" s="124"/>
      <c r="P30" s="124"/>
      <c r="Q30" s="124"/>
      <c r="R30" s="13"/>
    </row>
    <row r="31" spans="1:18" s="5" customFormat="1" ht="50.25" customHeight="1" x14ac:dyDescent="0.35">
      <c r="A31" s="372"/>
      <c r="B31" s="399"/>
      <c r="C31" s="398"/>
      <c r="D31" s="398"/>
      <c r="E31" s="398"/>
      <c r="F31" s="364"/>
      <c r="G31" s="364"/>
      <c r="H31" s="364"/>
      <c r="I31" s="400"/>
      <c r="J31" s="373"/>
      <c r="K31" s="49" t="s">
        <v>22</v>
      </c>
      <c r="L31" s="53">
        <f t="shared" si="3"/>
        <v>1062</v>
      </c>
      <c r="M31" s="124">
        <v>200</v>
      </c>
      <c r="N31" s="124">
        <v>205</v>
      </c>
      <c r="O31" s="124">
        <v>212</v>
      </c>
      <c r="P31" s="124">
        <v>220</v>
      </c>
      <c r="Q31" s="124">
        <v>225</v>
      </c>
      <c r="R31" s="13"/>
    </row>
    <row r="32" spans="1:18" s="5" customFormat="1" ht="47.25" customHeight="1" x14ac:dyDescent="0.35">
      <c r="A32" s="372"/>
      <c r="B32" s="18"/>
      <c r="C32" s="28"/>
      <c r="D32" s="29"/>
      <c r="E32" s="29"/>
      <c r="F32" s="29"/>
      <c r="G32" s="29"/>
      <c r="H32" s="29"/>
      <c r="I32" s="29"/>
      <c r="J32" s="30"/>
      <c r="K32" s="403" t="s">
        <v>13</v>
      </c>
      <c r="L32" s="401">
        <f>L34+L35</f>
        <v>5590</v>
      </c>
      <c r="M32" s="401">
        <f>M35</f>
        <v>1070</v>
      </c>
      <c r="N32" s="401">
        <f>N35</f>
        <v>1092</v>
      </c>
      <c r="O32" s="401">
        <f>O35</f>
        <v>1117</v>
      </c>
      <c r="P32" s="401">
        <f>P35</f>
        <v>1145</v>
      </c>
      <c r="Q32" s="401">
        <f>Q35</f>
        <v>1166</v>
      </c>
      <c r="R32" s="13"/>
    </row>
    <row r="33" spans="1:18" s="5" customFormat="1" ht="47.25" customHeight="1" x14ac:dyDescent="0.35">
      <c r="A33" s="372"/>
      <c r="B33" s="18"/>
      <c r="C33" s="28"/>
      <c r="D33" s="29"/>
      <c r="E33" s="29"/>
      <c r="F33" s="29"/>
      <c r="G33" s="29"/>
      <c r="H33" s="29"/>
      <c r="I33" s="29"/>
      <c r="J33" s="30"/>
      <c r="K33" s="403"/>
      <c r="L33" s="402"/>
      <c r="M33" s="402"/>
      <c r="N33" s="402"/>
      <c r="O33" s="402"/>
      <c r="P33" s="402"/>
      <c r="Q33" s="402"/>
      <c r="R33" s="13"/>
    </row>
    <row r="34" spans="1:18" s="5" customFormat="1" ht="69.75" customHeight="1" x14ac:dyDescent="0.35">
      <c r="A34" s="372"/>
      <c r="B34" s="18"/>
      <c r="C34" s="28"/>
      <c r="D34" s="29"/>
      <c r="E34" s="29"/>
      <c r="F34" s="29"/>
      <c r="G34" s="29"/>
      <c r="H34" s="29"/>
      <c r="I34" s="29"/>
      <c r="J34" s="57" t="s">
        <v>10</v>
      </c>
      <c r="K34" s="43" t="s">
        <v>47</v>
      </c>
      <c r="L34" s="56">
        <f t="shared" ref="L34:L44" si="4">M34+N34+O34+P34+Q34</f>
        <v>0</v>
      </c>
      <c r="M34" s="56">
        <f t="shared" ref="M34:Q35" si="5">M26+M28+M30</f>
        <v>0</v>
      </c>
      <c r="N34" s="56">
        <f t="shared" si="5"/>
        <v>0</v>
      </c>
      <c r="O34" s="56">
        <f t="shared" si="5"/>
        <v>0</v>
      </c>
      <c r="P34" s="56">
        <f t="shared" si="5"/>
        <v>0</v>
      </c>
      <c r="Q34" s="56">
        <f t="shared" si="5"/>
        <v>0</v>
      </c>
      <c r="R34" s="13"/>
    </row>
    <row r="35" spans="1:18" s="5" customFormat="1" ht="67.5" x14ac:dyDescent="0.35">
      <c r="A35" s="373"/>
      <c r="B35" s="18"/>
      <c r="C35" s="28"/>
      <c r="D35" s="29"/>
      <c r="E35" s="29"/>
      <c r="F35" s="29"/>
      <c r="G35" s="29"/>
      <c r="H35" s="29"/>
      <c r="I35" s="29"/>
      <c r="J35" s="30"/>
      <c r="K35" s="130" t="s">
        <v>22</v>
      </c>
      <c r="L35" s="53">
        <f t="shared" si="4"/>
        <v>5590</v>
      </c>
      <c r="M35" s="56">
        <f t="shared" si="5"/>
        <v>1070</v>
      </c>
      <c r="N35" s="56">
        <f t="shared" si="5"/>
        <v>1092</v>
      </c>
      <c r="O35" s="56">
        <f t="shared" si="5"/>
        <v>1117</v>
      </c>
      <c r="P35" s="56">
        <f t="shared" si="5"/>
        <v>1145</v>
      </c>
      <c r="Q35" s="56">
        <f t="shared" si="5"/>
        <v>1166</v>
      </c>
      <c r="R35" s="13"/>
    </row>
    <row r="36" spans="1:18" s="5" customFormat="1" ht="116.25" customHeight="1" x14ac:dyDescent="0.35">
      <c r="A36" s="371" t="s">
        <v>14</v>
      </c>
      <c r="B36" s="128" t="s">
        <v>15</v>
      </c>
      <c r="C36" s="75"/>
      <c r="D36" s="76"/>
      <c r="E36" s="76"/>
      <c r="F36" s="77"/>
      <c r="G36" s="76"/>
      <c r="H36" s="78"/>
      <c r="I36" s="404" t="s">
        <v>76</v>
      </c>
      <c r="J36" s="369" t="s">
        <v>124</v>
      </c>
      <c r="K36" s="19" t="s">
        <v>47</v>
      </c>
      <c r="L36" s="53">
        <f t="shared" si="4"/>
        <v>0</v>
      </c>
      <c r="M36" s="127"/>
      <c r="N36" s="127"/>
      <c r="O36" s="127"/>
      <c r="P36" s="127"/>
      <c r="Q36" s="127"/>
      <c r="R36" s="13"/>
    </row>
    <row r="37" spans="1:18" s="5" customFormat="1" ht="73.5" customHeight="1" x14ac:dyDescent="0.35">
      <c r="A37" s="372"/>
      <c r="B37" s="128" t="s">
        <v>49</v>
      </c>
      <c r="C37" s="79"/>
      <c r="D37" s="76"/>
      <c r="E37" s="76"/>
      <c r="F37" s="76"/>
      <c r="G37" s="76"/>
      <c r="H37" s="76"/>
      <c r="I37" s="405"/>
      <c r="J37" s="370"/>
      <c r="K37" s="66" t="s">
        <v>22</v>
      </c>
      <c r="L37" s="53">
        <f t="shared" si="4"/>
        <v>0</v>
      </c>
      <c r="M37" s="124"/>
      <c r="N37" s="124"/>
      <c r="O37" s="124"/>
      <c r="P37" s="124"/>
      <c r="Q37" s="124"/>
      <c r="R37" s="13"/>
    </row>
    <row r="38" spans="1:18" s="5" customFormat="1" ht="23.25" x14ac:dyDescent="0.35">
      <c r="A38" s="372"/>
      <c r="B38" s="80"/>
      <c r="C38" s="18"/>
      <c r="D38" s="18"/>
      <c r="E38" s="18"/>
      <c r="F38" s="18"/>
      <c r="G38" s="18"/>
      <c r="H38" s="18"/>
      <c r="I38" s="28"/>
      <c r="J38" s="33"/>
      <c r="K38" s="81" t="s">
        <v>16</v>
      </c>
      <c r="L38" s="53">
        <f t="shared" si="4"/>
        <v>0</v>
      </c>
      <c r="M38" s="56">
        <f>M40</f>
        <v>0</v>
      </c>
      <c r="N38" s="56">
        <f>N40</f>
        <v>0</v>
      </c>
      <c r="O38" s="56">
        <f>O40</f>
        <v>0</v>
      </c>
      <c r="P38" s="56">
        <f>P40</f>
        <v>0</v>
      </c>
      <c r="Q38" s="56">
        <f>Q40</f>
        <v>0</v>
      </c>
      <c r="R38" s="13"/>
    </row>
    <row r="39" spans="1:18" s="5" customFormat="1" ht="137.25" customHeight="1" x14ac:dyDescent="0.35">
      <c r="A39" s="372"/>
      <c r="B39" s="34"/>
      <c r="C39" s="18"/>
      <c r="D39" s="18"/>
      <c r="E39" s="18"/>
      <c r="F39" s="18"/>
      <c r="G39" s="18"/>
      <c r="H39" s="18"/>
      <c r="I39" s="28"/>
      <c r="J39" s="57" t="s">
        <v>10</v>
      </c>
      <c r="K39" s="82" t="s">
        <v>47</v>
      </c>
      <c r="L39" s="53">
        <f t="shared" si="4"/>
        <v>0</v>
      </c>
      <c r="M39" s="56">
        <f t="shared" ref="M39:Q40" si="6">M36</f>
        <v>0</v>
      </c>
      <c r="N39" s="56">
        <f t="shared" si="6"/>
        <v>0</v>
      </c>
      <c r="O39" s="56">
        <f t="shared" si="6"/>
        <v>0</v>
      </c>
      <c r="P39" s="56">
        <f t="shared" si="6"/>
        <v>0</v>
      </c>
      <c r="Q39" s="56">
        <f t="shared" si="6"/>
        <v>0</v>
      </c>
      <c r="R39" s="13"/>
    </row>
    <row r="40" spans="1:18" s="5" customFormat="1" ht="93.75" customHeight="1" x14ac:dyDescent="0.35">
      <c r="A40" s="373"/>
      <c r="B40" s="83"/>
      <c r="C40" s="41"/>
      <c r="D40" s="41"/>
      <c r="E40" s="41"/>
      <c r="F40" s="41"/>
      <c r="G40" s="41"/>
      <c r="H40" s="41"/>
      <c r="I40" s="84"/>
      <c r="J40" s="85"/>
      <c r="K40" s="86" t="s">
        <v>22</v>
      </c>
      <c r="L40" s="53">
        <f t="shared" si="4"/>
        <v>0</v>
      </c>
      <c r="M40" s="53">
        <f t="shared" si="6"/>
        <v>0</v>
      </c>
      <c r="N40" s="53">
        <f t="shared" si="6"/>
        <v>0</v>
      </c>
      <c r="O40" s="53">
        <f t="shared" si="6"/>
        <v>0</v>
      </c>
      <c r="P40" s="53">
        <f t="shared" si="6"/>
        <v>0</v>
      </c>
      <c r="Q40" s="53">
        <f t="shared" si="6"/>
        <v>0</v>
      </c>
      <c r="R40" s="13"/>
    </row>
    <row r="41" spans="1:18" s="5" customFormat="1" ht="38.25" customHeight="1" x14ac:dyDescent="0.35">
      <c r="A41" s="406" t="s">
        <v>17</v>
      </c>
      <c r="B41" s="407" t="s">
        <v>50</v>
      </c>
      <c r="C41" s="408">
        <f>D41+E41+F41+G41+H41</f>
        <v>213.54000000000002</v>
      </c>
      <c r="D41" s="398">
        <v>42.71</v>
      </c>
      <c r="E41" s="398">
        <v>42.71</v>
      </c>
      <c r="F41" s="398">
        <v>42.71</v>
      </c>
      <c r="G41" s="398">
        <v>42.71</v>
      </c>
      <c r="H41" s="398">
        <v>42.7</v>
      </c>
      <c r="I41" s="407" t="s">
        <v>18</v>
      </c>
      <c r="J41" s="409" t="s">
        <v>124</v>
      </c>
      <c r="K41" s="51" t="s">
        <v>47</v>
      </c>
      <c r="L41" s="53">
        <f t="shared" si="4"/>
        <v>0</v>
      </c>
      <c r="M41" s="124"/>
      <c r="N41" s="124"/>
      <c r="O41" s="124"/>
      <c r="P41" s="124"/>
      <c r="Q41" s="124"/>
      <c r="R41" s="13"/>
    </row>
    <row r="42" spans="1:18" s="5" customFormat="1" ht="60" customHeight="1" x14ac:dyDescent="0.35">
      <c r="A42" s="406"/>
      <c r="B42" s="407"/>
      <c r="C42" s="408"/>
      <c r="D42" s="398"/>
      <c r="E42" s="398"/>
      <c r="F42" s="398"/>
      <c r="G42" s="398"/>
      <c r="H42" s="398"/>
      <c r="I42" s="407"/>
      <c r="J42" s="409"/>
      <c r="K42" s="52" t="s">
        <v>22</v>
      </c>
      <c r="L42" s="53">
        <f t="shared" si="4"/>
        <v>57500</v>
      </c>
      <c r="M42" s="124">
        <v>11050</v>
      </c>
      <c r="N42" s="124">
        <v>11270</v>
      </c>
      <c r="O42" s="124">
        <v>11495</v>
      </c>
      <c r="P42" s="124">
        <v>11725</v>
      </c>
      <c r="Q42" s="124">
        <v>11960</v>
      </c>
      <c r="R42" s="13"/>
    </row>
    <row r="43" spans="1:18" s="5" customFormat="1" ht="96" customHeight="1" x14ac:dyDescent="0.35">
      <c r="A43" s="406"/>
      <c r="B43" s="131" t="s">
        <v>58</v>
      </c>
      <c r="C43" s="60">
        <f>D43+E43+F43+G43+H43</f>
        <v>380.5</v>
      </c>
      <c r="D43" s="127">
        <v>76.099999999999994</v>
      </c>
      <c r="E43" s="127">
        <v>76.099999999999994</v>
      </c>
      <c r="F43" s="127">
        <v>76.099999999999994</v>
      </c>
      <c r="G43" s="127">
        <v>76.099999999999994</v>
      </c>
      <c r="H43" s="127">
        <v>76.099999999999994</v>
      </c>
      <c r="I43" s="131" t="s">
        <v>78</v>
      </c>
      <c r="J43" s="409"/>
      <c r="K43" s="52" t="s">
        <v>22</v>
      </c>
      <c r="L43" s="53">
        <f t="shared" si="4"/>
        <v>53691</v>
      </c>
      <c r="M43" s="124">
        <v>10320</v>
      </c>
      <c r="N43" s="124">
        <v>10520</v>
      </c>
      <c r="O43" s="124">
        <v>10730</v>
      </c>
      <c r="P43" s="124">
        <v>10950</v>
      </c>
      <c r="Q43" s="124">
        <v>11171</v>
      </c>
      <c r="R43" s="13"/>
    </row>
    <row r="44" spans="1:18" s="5" customFormat="1" ht="31.5" customHeight="1" x14ac:dyDescent="0.35">
      <c r="A44" s="406"/>
      <c r="B44" s="410"/>
      <c r="C44" s="411"/>
      <c r="D44" s="411"/>
      <c r="E44" s="411"/>
      <c r="F44" s="411"/>
      <c r="G44" s="411"/>
      <c r="H44" s="411"/>
      <c r="I44" s="407" t="s">
        <v>29</v>
      </c>
      <c r="J44" s="409"/>
      <c r="K44" s="51" t="s">
        <v>47</v>
      </c>
      <c r="L44" s="53">
        <f t="shared" si="4"/>
        <v>0</v>
      </c>
      <c r="M44" s="124"/>
      <c r="N44" s="124"/>
      <c r="O44" s="124"/>
      <c r="P44" s="124"/>
      <c r="Q44" s="124"/>
      <c r="R44" s="14"/>
    </row>
    <row r="45" spans="1:18" s="5" customFormat="1" ht="75" customHeight="1" x14ac:dyDescent="0.35">
      <c r="A45" s="406"/>
      <c r="B45" s="410"/>
      <c r="C45" s="411"/>
      <c r="D45" s="411"/>
      <c r="E45" s="411"/>
      <c r="F45" s="411"/>
      <c r="G45" s="411"/>
      <c r="H45" s="411"/>
      <c r="I45" s="407"/>
      <c r="J45" s="409"/>
      <c r="K45" s="52" t="s">
        <v>22</v>
      </c>
      <c r="L45" s="53">
        <f>M45+N45+O45+P45+Q45</f>
        <v>38508</v>
      </c>
      <c r="M45" s="124">
        <v>7400</v>
      </c>
      <c r="N45" s="124">
        <v>7548</v>
      </c>
      <c r="O45" s="124">
        <v>7700</v>
      </c>
      <c r="P45" s="124">
        <v>7850</v>
      </c>
      <c r="Q45" s="124">
        <v>8010</v>
      </c>
      <c r="R45" s="13"/>
    </row>
    <row r="46" spans="1:18" s="5" customFormat="1" ht="39" customHeight="1" x14ac:dyDescent="0.35">
      <c r="A46" s="406"/>
      <c r="B46" s="407" t="s">
        <v>51</v>
      </c>
      <c r="C46" s="132">
        <f t="shared" ref="C46:C51" si="7">D46+E46+F46+G46+H46</f>
        <v>10</v>
      </c>
      <c r="D46" s="308">
        <v>2</v>
      </c>
      <c r="E46" s="308">
        <v>2</v>
      </c>
      <c r="F46" s="308">
        <v>2</v>
      </c>
      <c r="G46" s="308">
        <v>2</v>
      </c>
      <c r="H46" s="308">
        <v>2</v>
      </c>
      <c r="I46" s="407" t="s">
        <v>79</v>
      </c>
      <c r="J46" s="406" t="s">
        <v>124</v>
      </c>
      <c r="K46" s="51" t="s">
        <v>47</v>
      </c>
      <c r="L46" s="53">
        <f t="shared" ref="L46:L51" si="8">M46+N46+O46+P46+Q46</f>
        <v>0</v>
      </c>
      <c r="M46" s="124"/>
      <c r="N46" s="124"/>
      <c r="O46" s="124"/>
      <c r="P46" s="124"/>
      <c r="Q46" s="124"/>
      <c r="R46" s="13"/>
    </row>
    <row r="47" spans="1:18" s="5" customFormat="1" ht="84.75" customHeight="1" x14ac:dyDescent="0.35">
      <c r="A47" s="406"/>
      <c r="B47" s="407"/>
      <c r="C47" s="132">
        <f t="shared" si="7"/>
        <v>0</v>
      </c>
      <c r="D47" s="308"/>
      <c r="E47" s="308"/>
      <c r="F47" s="308"/>
      <c r="G47" s="308"/>
      <c r="H47" s="308"/>
      <c r="I47" s="407"/>
      <c r="J47" s="406"/>
      <c r="K47" s="52" t="s">
        <v>22</v>
      </c>
      <c r="L47" s="53">
        <f t="shared" si="8"/>
        <v>3220</v>
      </c>
      <c r="M47" s="124">
        <v>600</v>
      </c>
      <c r="N47" s="124">
        <v>640</v>
      </c>
      <c r="O47" s="124">
        <v>650</v>
      </c>
      <c r="P47" s="124">
        <v>660</v>
      </c>
      <c r="Q47" s="124">
        <v>670</v>
      </c>
      <c r="R47" s="13"/>
    </row>
    <row r="48" spans="1:18" s="5" customFormat="1" ht="42" customHeight="1" x14ac:dyDescent="0.35">
      <c r="A48" s="406"/>
      <c r="B48" s="407" t="s">
        <v>52</v>
      </c>
      <c r="C48" s="132">
        <f t="shared" si="7"/>
        <v>0</v>
      </c>
      <c r="D48" s="308"/>
      <c r="E48" s="308"/>
      <c r="F48" s="308"/>
      <c r="G48" s="308"/>
      <c r="H48" s="308"/>
      <c r="I48" s="407" t="s">
        <v>80</v>
      </c>
      <c r="J48" s="406"/>
      <c r="K48" s="51" t="s">
        <v>47</v>
      </c>
      <c r="L48" s="53">
        <f t="shared" si="8"/>
        <v>0</v>
      </c>
      <c r="M48" s="124"/>
      <c r="N48" s="124"/>
      <c r="O48" s="124"/>
      <c r="P48" s="124"/>
      <c r="Q48" s="124"/>
      <c r="R48" s="13"/>
    </row>
    <row r="49" spans="1:18" s="5" customFormat="1" ht="80.25" customHeight="1" x14ac:dyDescent="0.35">
      <c r="A49" s="406"/>
      <c r="B49" s="407"/>
      <c r="C49" s="132">
        <f t="shared" si="7"/>
        <v>0</v>
      </c>
      <c r="D49" s="308"/>
      <c r="E49" s="308"/>
      <c r="F49" s="308"/>
      <c r="G49" s="308"/>
      <c r="H49" s="308"/>
      <c r="I49" s="407"/>
      <c r="J49" s="406"/>
      <c r="K49" s="52" t="s">
        <v>22</v>
      </c>
      <c r="L49" s="53">
        <f t="shared" si="8"/>
        <v>0</v>
      </c>
      <c r="M49" s="124"/>
      <c r="N49" s="124"/>
      <c r="O49" s="124"/>
      <c r="P49" s="124"/>
      <c r="Q49" s="124"/>
      <c r="R49" s="13"/>
    </row>
    <row r="50" spans="1:18" s="5" customFormat="1" ht="62.25" customHeight="1" x14ac:dyDescent="0.35">
      <c r="A50" s="406"/>
      <c r="B50" s="407" t="s">
        <v>53</v>
      </c>
      <c r="C50" s="132">
        <f t="shared" si="7"/>
        <v>25</v>
      </c>
      <c r="D50" s="308">
        <v>5</v>
      </c>
      <c r="E50" s="308">
        <v>5</v>
      </c>
      <c r="F50" s="308">
        <v>5</v>
      </c>
      <c r="G50" s="308">
        <v>5</v>
      </c>
      <c r="H50" s="308">
        <v>5</v>
      </c>
      <c r="I50" s="407" t="s">
        <v>81</v>
      </c>
      <c r="J50" s="406"/>
      <c r="K50" s="51" t="s">
        <v>47</v>
      </c>
      <c r="L50" s="53">
        <f t="shared" si="8"/>
        <v>0</v>
      </c>
      <c r="M50" s="124"/>
      <c r="N50" s="124"/>
      <c r="O50" s="124"/>
      <c r="P50" s="124"/>
      <c r="Q50" s="124"/>
      <c r="R50" s="13"/>
    </row>
    <row r="51" spans="1:18" s="5" customFormat="1" ht="60" customHeight="1" x14ac:dyDescent="0.35">
      <c r="A51" s="406"/>
      <c r="B51" s="407"/>
      <c r="C51" s="132">
        <f t="shared" si="7"/>
        <v>100</v>
      </c>
      <c r="D51" s="308">
        <v>20</v>
      </c>
      <c r="E51" s="308">
        <v>20</v>
      </c>
      <c r="F51" s="308">
        <v>20</v>
      </c>
      <c r="G51" s="308">
        <v>20</v>
      </c>
      <c r="H51" s="308">
        <v>20</v>
      </c>
      <c r="I51" s="407"/>
      <c r="J51" s="406"/>
      <c r="K51" s="52" t="s">
        <v>22</v>
      </c>
      <c r="L51" s="53">
        <f t="shared" si="8"/>
        <v>2600</v>
      </c>
      <c r="M51" s="124">
        <v>480</v>
      </c>
      <c r="N51" s="124">
        <v>500</v>
      </c>
      <c r="O51" s="124">
        <v>520</v>
      </c>
      <c r="P51" s="124">
        <v>540</v>
      </c>
      <c r="Q51" s="124">
        <v>560</v>
      </c>
      <c r="R51" s="13"/>
    </row>
    <row r="52" spans="1:18" s="5" customFormat="1" ht="87.75" customHeight="1" x14ac:dyDescent="0.35">
      <c r="A52" s="90"/>
      <c r="B52" s="18"/>
      <c r="C52" s="102"/>
      <c r="D52" s="29"/>
      <c r="E52" s="29"/>
      <c r="F52" s="29"/>
      <c r="G52" s="29"/>
      <c r="H52" s="29"/>
      <c r="I52" s="29"/>
      <c r="J52" s="91"/>
      <c r="K52" s="92" t="s">
        <v>19</v>
      </c>
      <c r="L52" s="53">
        <f t="shared" ref="L52:L57" si="9">M52+N52+O52+P52+Q52</f>
        <v>155519</v>
      </c>
      <c r="M52" s="93">
        <f>M53+M54</f>
        <v>29850</v>
      </c>
      <c r="N52" s="93">
        <f>N53+N54</f>
        <v>30478</v>
      </c>
      <c r="O52" s="93">
        <f>O53+O54</f>
        <v>31095</v>
      </c>
      <c r="P52" s="93">
        <f>P53+P54</f>
        <v>31725</v>
      </c>
      <c r="Q52" s="93">
        <f>Q53+Q54</f>
        <v>32371</v>
      </c>
      <c r="R52" s="13"/>
    </row>
    <row r="53" spans="1:18" s="5" customFormat="1" ht="95.25" customHeight="1" x14ac:dyDescent="0.35">
      <c r="A53" s="90"/>
      <c r="B53" s="18"/>
      <c r="C53" s="18"/>
      <c r="D53" s="29"/>
      <c r="E53" s="29"/>
      <c r="F53" s="29"/>
      <c r="G53" s="29"/>
      <c r="H53" s="29"/>
      <c r="I53" s="29"/>
      <c r="J53" s="57" t="s">
        <v>20</v>
      </c>
      <c r="K53" s="58" t="s">
        <v>47</v>
      </c>
      <c r="L53" s="53">
        <f t="shared" si="9"/>
        <v>0</v>
      </c>
      <c r="M53" s="94">
        <f t="shared" ref="M53:Q53" si="10">M41+M44+M46+M48+M50</f>
        <v>0</v>
      </c>
      <c r="N53" s="94">
        <f t="shared" si="10"/>
        <v>0</v>
      </c>
      <c r="O53" s="94">
        <f t="shared" si="10"/>
        <v>0</v>
      </c>
      <c r="P53" s="94">
        <f t="shared" si="10"/>
        <v>0</v>
      </c>
      <c r="Q53" s="94">
        <f t="shared" si="10"/>
        <v>0</v>
      </c>
      <c r="R53" s="13"/>
    </row>
    <row r="54" spans="1:18" s="5" customFormat="1" ht="75" customHeight="1" x14ac:dyDescent="0.35">
      <c r="A54" s="90"/>
      <c r="B54" s="18"/>
      <c r="C54" s="18"/>
      <c r="D54" s="29"/>
      <c r="E54" s="29"/>
      <c r="F54" s="29"/>
      <c r="G54" s="29"/>
      <c r="H54" s="29"/>
      <c r="I54" s="29"/>
      <c r="J54" s="30"/>
      <c r="K54" s="45" t="s">
        <v>22</v>
      </c>
      <c r="L54" s="53">
        <f t="shared" si="9"/>
        <v>155519</v>
      </c>
      <c r="M54" s="94">
        <f>M42+M45+M47+M49+M51+M43</f>
        <v>29850</v>
      </c>
      <c r="N54" s="94">
        <f t="shared" ref="N54:Q54" si="11">N42+N45+N47+N49+N51+N43</f>
        <v>30478</v>
      </c>
      <c r="O54" s="94">
        <f t="shared" si="11"/>
        <v>31095</v>
      </c>
      <c r="P54" s="94">
        <f t="shared" si="11"/>
        <v>31725</v>
      </c>
      <c r="Q54" s="94">
        <f t="shared" si="11"/>
        <v>32371</v>
      </c>
      <c r="R54" s="13"/>
    </row>
    <row r="55" spans="1:18" s="5" customFormat="1" ht="109.5" customHeight="1" x14ac:dyDescent="0.35">
      <c r="A55" s="412"/>
      <c r="B55" s="413"/>
      <c r="C55" s="25"/>
      <c r="D55" s="25"/>
      <c r="E55" s="25"/>
      <c r="F55" s="25"/>
      <c r="G55" s="25"/>
      <c r="H55" s="25"/>
      <c r="I55" s="25"/>
      <c r="J55" s="95"/>
      <c r="K55" s="96" t="s">
        <v>21</v>
      </c>
      <c r="L55" s="97">
        <f t="shared" ref="L55:Q55" si="12">L56+L57</f>
        <v>380869</v>
      </c>
      <c r="M55" s="97">
        <f t="shared" si="12"/>
        <v>70620</v>
      </c>
      <c r="N55" s="97">
        <f t="shared" si="12"/>
        <v>72351</v>
      </c>
      <c r="O55" s="97">
        <f t="shared" si="12"/>
        <v>85104</v>
      </c>
      <c r="P55" s="97">
        <f t="shared" si="12"/>
        <v>75623</v>
      </c>
      <c r="Q55" s="97">
        <f t="shared" si="12"/>
        <v>77171</v>
      </c>
      <c r="R55" s="13"/>
    </row>
    <row r="56" spans="1:18" s="5" customFormat="1" ht="39" customHeight="1" x14ac:dyDescent="0.35">
      <c r="A56" s="24"/>
      <c r="B56" s="25"/>
      <c r="C56" s="25"/>
      <c r="D56" s="25"/>
      <c r="E56" s="25"/>
      <c r="F56" s="25"/>
      <c r="G56" s="25"/>
      <c r="H56" s="25"/>
      <c r="I56" s="25"/>
      <c r="J56" s="98" t="s">
        <v>20</v>
      </c>
      <c r="K56" s="38" t="s">
        <v>47</v>
      </c>
      <c r="L56" s="97">
        <f t="shared" si="9"/>
        <v>60</v>
      </c>
      <c r="M56" s="97">
        <f>M24+M39+M53</f>
        <v>10</v>
      </c>
      <c r="N56" s="97">
        <f t="shared" ref="N56:Q56" si="13">N24+N39+N53</f>
        <v>11</v>
      </c>
      <c r="O56" s="97">
        <f t="shared" si="13"/>
        <v>12</v>
      </c>
      <c r="P56" s="97">
        <f t="shared" si="13"/>
        <v>13</v>
      </c>
      <c r="Q56" s="97">
        <f t="shared" si="13"/>
        <v>14</v>
      </c>
      <c r="R56" s="13"/>
    </row>
    <row r="57" spans="1:18" s="5" customFormat="1" ht="62.25" customHeight="1" x14ac:dyDescent="0.35">
      <c r="A57" s="99"/>
      <c r="B57" s="100"/>
      <c r="C57" s="100"/>
      <c r="D57" s="100"/>
      <c r="E57" s="100"/>
      <c r="F57" s="100"/>
      <c r="G57" s="100"/>
      <c r="H57" s="100"/>
      <c r="I57" s="100"/>
      <c r="J57" s="101"/>
      <c r="K57" s="39" t="s">
        <v>22</v>
      </c>
      <c r="L57" s="97">
        <f t="shared" si="9"/>
        <v>380809</v>
      </c>
      <c r="M57" s="97">
        <f>M10+M25+M35+M40+M54</f>
        <v>70610</v>
      </c>
      <c r="N57" s="97">
        <f t="shared" ref="N57:Q57" si="14">N10+N25+N35+N40+N54</f>
        <v>72340</v>
      </c>
      <c r="O57" s="97">
        <f t="shared" si="14"/>
        <v>85092</v>
      </c>
      <c r="P57" s="97">
        <f t="shared" si="14"/>
        <v>75610</v>
      </c>
      <c r="Q57" s="97">
        <f t="shared" si="14"/>
        <v>77157</v>
      </c>
      <c r="R57" s="13"/>
    </row>
    <row r="58" spans="1:18" ht="23.25" x14ac:dyDescent="0.35">
      <c r="A58" s="23"/>
      <c r="B58" s="23"/>
      <c r="C58" s="23"/>
      <c r="D58" s="23"/>
      <c r="E58" s="23"/>
      <c r="F58" s="23"/>
      <c r="G58" s="23"/>
      <c r="H58" s="23"/>
      <c r="I58" s="23"/>
      <c r="J58" s="37"/>
      <c r="K58" s="36"/>
      <c r="L58" s="23"/>
      <c r="M58" s="23"/>
      <c r="N58" s="23"/>
      <c r="O58" s="23"/>
      <c r="P58" s="23"/>
      <c r="Q58" s="23"/>
      <c r="R58" s="17"/>
    </row>
    <row r="59" spans="1:18" ht="30.75" customHeight="1" x14ac:dyDescent="0.35">
      <c r="A59" s="23"/>
      <c r="B59" s="23"/>
      <c r="C59" s="23"/>
      <c r="D59" s="23"/>
      <c r="E59" s="23"/>
      <c r="F59" s="23"/>
      <c r="G59" s="23"/>
      <c r="H59" s="23"/>
      <c r="I59" s="23"/>
      <c r="J59" s="37"/>
      <c r="K59" s="36"/>
      <c r="L59" s="23"/>
      <c r="M59" s="23"/>
      <c r="N59" s="23"/>
      <c r="O59" s="23"/>
      <c r="P59" s="23"/>
      <c r="Q59" s="23"/>
      <c r="R59" s="17"/>
    </row>
    <row r="60" spans="1:18" ht="30.75" customHeight="1" x14ac:dyDescent="0.35">
      <c r="A60" s="23"/>
      <c r="B60" s="23"/>
      <c r="C60" s="23"/>
      <c r="D60" s="23"/>
      <c r="E60" s="23"/>
      <c r="F60" s="23"/>
      <c r="G60" s="23"/>
      <c r="H60" s="23"/>
      <c r="I60" s="23"/>
      <c r="J60" s="37"/>
      <c r="K60" s="36"/>
      <c r="L60" s="23"/>
      <c r="M60" s="23"/>
      <c r="N60" s="23"/>
      <c r="O60" s="23"/>
      <c r="P60" s="23"/>
      <c r="Q60" s="23"/>
      <c r="R60" s="17"/>
    </row>
    <row r="61" spans="1:18" ht="30.75" customHeight="1" x14ac:dyDescent="0.3">
      <c r="A61" s="414" t="s">
        <v>60</v>
      </c>
      <c r="B61" s="414"/>
      <c r="C61" s="414"/>
      <c r="D61" s="414"/>
      <c r="E61" s="414"/>
      <c r="F61" s="414"/>
      <c r="G61" s="414"/>
      <c r="H61" s="414"/>
      <c r="I61" s="414"/>
      <c r="J61" s="414"/>
      <c r="K61" s="414"/>
      <c r="L61" s="414"/>
      <c r="M61" s="414"/>
      <c r="N61" s="414"/>
      <c r="O61" s="414"/>
      <c r="P61" s="414"/>
      <c r="Q61" s="414"/>
      <c r="R61" s="17"/>
    </row>
    <row r="62" spans="1:18" ht="32.25" customHeight="1" x14ac:dyDescent="0.4">
      <c r="A62" s="415"/>
      <c r="B62" s="415"/>
      <c r="C62" s="415"/>
      <c r="D62" s="415"/>
      <c r="E62" s="415"/>
      <c r="F62" s="415"/>
      <c r="G62" s="415"/>
      <c r="H62" s="415"/>
      <c r="I62" s="415"/>
      <c r="J62" s="415"/>
      <c r="K62" s="415"/>
      <c r="L62" s="415"/>
      <c r="M62" s="415"/>
      <c r="N62" s="415"/>
      <c r="O62" s="415"/>
      <c r="P62" s="415"/>
      <c r="Q62" s="415"/>
      <c r="R62" s="17"/>
    </row>
    <row r="63" spans="1:18" ht="26.25" x14ac:dyDescent="0.4">
      <c r="A63" s="415"/>
      <c r="B63" s="415"/>
      <c r="C63" s="415"/>
      <c r="D63" s="415"/>
      <c r="E63" s="415"/>
      <c r="F63" s="415"/>
      <c r="G63" s="415"/>
      <c r="H63" s="415"/>
      <c r="I63" s="415"/>
      <c r="J63" s="415"/>
      <c r="K63" s="415"/>
      <c r="L63" s="415"/>
      <c r="M63" s="415"/>
      <c r="N63" s="415"/>
      <c r="O63" s="415"/>
      <c r="P63" s="415"/>
      <c r="Q63" s="415"/>
      <c r="R63" s="17"/>
    </row>
    <row r="64" spans="1:18" x14ac:dyDescent="0.25">
      <c r="A64" s="17"/>
      <c r="B64" s="17"/>
      <c r="C64" s="17"/>
      <c r="D64" s="17"/>
      <c r="E64" s="17"/>
      <c r="F64" s="17"/>
      <c r="G64" s="17"/>
      <c r="H64" s="17"/>
      <c r="I64" s="17"/>
      <c r="J64" s="16"/>
      <c r="K64" s="15"/>
      <c r="L64" s="17"/>
      <c r="M64" s="17"/>
      <c r="N64" s="17"/>
      <c r="O64" s="17"/>
      <c r="P64" s="17"/>
      <c r="Q64" s="17"/>
      <c r="R64" s="17"/>
    </row>
    <row r="65" spans="1:18" x14ac:dyDescent="0.25">
      <c r="A65" s="17"/>
      <c r="B65" s="17"/>
      <c r="C65" s="17"/>
      <c r="D65" s="17"/>
      <c r="E65" s="17"/>
      <c r="F65" s="17"/>
      <c r="G65" s="17"/>
      <c r="H65" s="17"/>
      <c r="I65" s="17"/>
      <c r="J65" s="16"/>
      <c r="K65" s="15"/>
      <c r="L65" s="17"/>
      <c r="M65" s="17"/>
      <c r="N65" s="17"/>
      <c r="O65" s="17"/>
      <c r="P65" s="17"/>
      <c r="Q65" s="17"/>
      <c r="R65" s="17"/>
    </row>
    <row r="66" spans="1:18" x14ac:dyDescent="0.25">
      <c r="C66" s="4"/>
      <c r="D66" s="4"/>
      <c r="E66" s="4"/>
      <c r="F66" s="4"/>
      <c r="G66" s="4"/>
      <c r="H66" s="4"/>
      <c r="L66" s="4"/>
      <c r="M66" s="4"/>
      <c r="N66" s="4"/>
      <c r="O66" s="4"/>
      <c r="P66" s="4"/>
      <c r="Q66" s="4"/>
      <c r="R66" s="4"/>
    </row>
    <row r="67" spans="1:18" x14ac:dyDescent="0.25">
      <c r="C67" s="4"/>
      <c r="D67" s="4"/>
      <c r="E67" s="4"/>
      <c r="F67" s="4"/>
      <c r="G67" s="4"/>
      <c r="H67" s="4"/>
      <c r="L67" s="4"/>
      <c r="M67" s="4"/>
      <c r="N67" s="4"/>
      <c r="O67" s="4"/>
      <c r="P67" s="4"/>
      <c r="Q67" s="4"/>
      <c r="R67" s="4"/>
    </row>
    <row r="68" spans="1:18" x14ac:dyDescent="0.25">
      <c r="C68" s="4"/>
      <c r="D68" s="4"/>
      <c r="E68" s="4"/>
      <c r="F68" s="4"/>
      <c r="G68" s="4"/>
      <c r="H68" s="4"/>
      <c r="L68" s="4"/>
      <c r="M68" s="4"/>
      <c r="N68" s="4"/>
      <c r="O68" s="4"/>
      <c r="P68" s="4"/>
      <c r="Q68" s="4"/>
      <c r="R68" s="4"/>
    </row>
    <row r="69" spans="1:18" x14ac:dyDescent="0.25">
      <c r="C69" s="4"/>
      <c r="D69" s="4"/>
      <c r="E69" s="4"/>
      <c r="F69" s="4"/>
      <c r="G69" s="4"/>
      <c r="H69" s="4"/>
      <c r="L69" s="4"/>
      <c r="M69" s="4"/>
      <c r="N69" s="4"/>
      <c r="O69" s="4"/>
      <c r="P69" s="4"/>
      <c r="Q69" s="4"/>
      <c r="R69" s="4"/>
    </row>
    <row r="70" spans="1:18" x14ac:dyDescent="0.25">
      <c r="C70" s="4"/>
      <c r="D70" s="4"/>
      <c r="E70" s="4"/>
      <c r="F70" s="4"/>
      <c r="G70" s="4"/>
      <c r="H70" s="4"/>
      <c r="L70" s="4"/>
      <c r="M70" s="4"/>
      <c r="N70" s="4"/>
      <c r="O70" s="4"/>
      <c r="P70" s="4"/>
      <c r="Q70" s="4"/>
      <c r="R70" s="4"/>
    </row>
    <row r="71" spans="1:18" x14ac:dyDescent="0.25">
      <c r="C71" s="4"/>
      <c r="D71" s="4"/>
      <c r="E71" s="4"/>
      <c r="F71" s="4"/>
      <c r="G71" s="4"/>
      <c r="H71" s="4"/>
      <c r="L71" s="4"/>
      <c r="M71" s="4"/>
      <c r="N71" s="4"/>
      <c r="O71" s="4"/>
      <c r="P71" s="4"/>
      <c r="Q71" s="4"/>
      <c r="R71" s="4"/>
    </row>
    <row r="72" spans="1:18" x14ac:dyDescent="0.25">
      <c r="C72" s="4"/>
      <c r="D72" s="4"/>
      <c r="E72" s="4"/>
      <c r="F72" s="4"/>
      <c r="G72" s="4"/>
      <c r="H72" s="4"/>
      <c r="L72" s="4"/>
      <c r="M72" s="4"/>
      <c r="N72" s="4"/>
      <c r="O72" s="4"/>
      <c r="P72" s="4"/>
      <c r="Q72" s="4"/>
      <c r="R72" s="4"/>
    </row>
    <row r="73" spans="1:18" x14ac:dyDescent="0.25">
      <c r="C73" s="4"/>
      <c r="D73" s="4"/>
      <c r="E73" s="4"/>
      <c r="F73" s="4"/>
      <c r="G73" s="4"/>
      <c r="H73" s="4"/>
      <c r="L73" s="4"/>
      <c r="M73" s="4"/>
      <c r="N73" s="4"/>
      <c r="O73" s="4"/>
      <c r="P73" s="4"/>
      <c r="Q73" s="4"/>
      <c r="R73" s="4"/>
    </row>
    <row r="74" spans="1:18" x14ac:dyDescent="0.25">
      <c r="C74" s="4"/>
      <c r="D74" s="4"/>
      <c r="E74" s="4"/>
      <c r="F74" s="4"/>
      <c r="G74" s="4"/>
      <c r="H74" s="4"/>
      <c r="L74" s="4"/>
      <c r="M74" s="4"/>
      <c r="N74" s="4"/>
      <c r="O74" s="4"/>
      <c r="P74" s="4"/>
      <c r="Q74" s="4"/>
      <c r="R74" s="4"/>
    </row>
    <row r="75" spans="1:18" x14ac:dyDescent="0.25">
      <c r="C75" s="4"/>
      <c r="D75" s="4"/>
      <c r="E75" s="4"/>
      <c r="F75" s="4"/>
      <c r="G75" s="4"/>
      <c r="H75" s="4"/>
      <c r="L75" s="4"/>
      <c r="M75" s="4"/>
      <c r="N75" s="4"/>
      <c r="O75" s="4"/>
      <c r="P75" s="4"/>
      <c r="Q75" s="4"/>
      <c r="R75" s="4"/>
    </row>
    <row r="76" spans="1:18" x14ac:dyDescent="0.25">
      <c r="C76" s="4"/>
      <c r="D76" s="4"/>
      <c r="E76" s="4"/>
      <c r="F76" s="4"/>
      <c r="G76" s="4"/>
      <c r="H76" s="4"/>
      <c r="L76" s="4"/>
      <c r="M76" s="4"/>
      <c r="N76" s="4"/>
      <c r="O76" s="4"/>
      <c r="P76" s="4"/>
      <c r="Q76" s="4"/>
      <c r="R76" s="4"/>
    </row>
    <row r="77" spans="1:18" x14ac:dyDescent="0.25">
      <c r="C77" s="4"/>
      <c r="D77" s="4"/>
      <c r="E77" s="4"/>
      <c r="F77" s="4"/>
      <c r="G77" s="4"/>
      <c r="H77" s="4"/>
      <c r="L77" s="4"/>
      <c r="M77" s="4"/>
      <c r="N77" s="4"/>
      <c r="O77" s="4"/>
      <c r="P77" s="4"/>
      <c r="Q77" s="4"/>
      <c r="R77" s="4"/>
    </row>
    <row r="78" spans="1:18" x14ac:dyDescent="0.25">
      <c r="C78" s="4"/>
      <c r="D78" s="4"/>
      <c r="E78" s="4"/>
      <c r="F78" s="4"/>
      <c r="G78" s="4"/>
      <c r="H78" s="4"/>
      <c r="L78" s="4"/>
      <c r="M78" s="4"/>
      <c r="N78" s="4"/>
      <c r="O78" s="4"/>
      <c r="P78" s="4"/>
      <c r="Q78" s="4"/>
      <c r="R78" s="4"/>
    </row>
    <row r="79" spans="1:18" x14ac:dyDescent="0.25">
      <c r="C79" s="4"/>
      <c r="D79" s="4"/>
      <c r="E79" s="4"/>
      <c r="F79" s="4"/>
      <c r="G79" s="4"/>
      <c r="H79" s="4"/>
      <c r="L79" s="4"/>
      <c r="M79" s="4"/>
      <c r="N79" s="4"/>
      <c r="O79" s="4"/>
      <c r="P79" s="4"/>
      <c r="Q79" s="4"/>
      <c r="R79" s="4"/>
    </row>
    <row r="80" spans="1:18" x14ac:dyDescent="0.25">
      <c r="C80" s="4"/>
      <c r="D80" s="4"/>
      <c r="E80" s="4"/>
      <c r="F80" s="4"/>
      <c r="G80" s="4"/>
      <c r="H80" s="4"/>
      <c r="L80" s="4"/>
      <c r="M80" s="4"/>
      <c r="N80" s="4"/>
      <c r="O80" s="4"/>
      <c r="P80" s="4"/>
      <c r="Q80" s="4"/>
      <c r="R80" s="4"/>
    </row>
  </sheetData>
  <mergeCells count="122">
    <mergeCell ref="A55:B55"/>
    <mergeCell ref="A61:Q61"/>
    <mergeCell ref="A62:Q62"/>
    <mergeCell ref="A63:Q63"/>
    <mergeCell ref="H44:H45"/>
    <mergeCell ref="I44:I45"/>
    <mergeCell ref="B46:B47"/>
    <mergeCell ref="I46:I47"/>
    <mergeCell ref="J46:J51"/>
    <mergeCell ref="B48:B49"/>
    <mergeCell ref="I48:I49"/>
    <mergeCell ref="B50:B51"/>
    <mergeCell ref="I50:I51"/>
    <mergeCell ref="N32:N33"/>
    <mergeCell ref="O32:O33"/>
    <mergeCell ref="P32:P33"/>
    <mergeCell ref="G41:G42"/>
    <mergeCell ref="H41:H42"/>
    <mergeCell ref="I41:I42"/>
    <mergeCell ref="J41:J45"/>
    <mergeCell ref="B44:B45"/>
    <mergeCell ref="C44:C45"/>
    <mergeCell ref="D44:D45"/>
    <mergeCell ref="E44:E45"/>
    <mergeCell ref="F44:F45"/>
    <mergeCell ref="G44:G45"/>
    <mergeCell ref="A36:A40"/>
    <mergeCell ref="I36:I37"/>
    <mergeCell ref="J36:J37"/>
    <mergeCell ref="A41:A51"/>
    <mergeCell ref="B41:B42"/>
    <mergeCell ref="C41:C42"/>
    <mergeCell ref="D41:D42"/>
    <mergeCell ref="E41:E42"/>
    <mergeCell ref="F41:F42"/>
    <mergeCell ref="Q20:Q21"/>
    <mergeCell ref="A26:A35"/>
    <mergeCell ref="B26:B27"/>
    <mergeCell ref="C26:C27"/>
    <mergeCell ref="D26:D27"/>
    <mergeCell ref="E26:E27"/>
    <mergeCell ref="F26:F27"/>
    <mergeCell ref="G26:G27"/>
    <mergeCell ref="H26:H27"/>
    <mergeCell ref="I26:I27"/>
    <mergeCell ref="J26:J31"/>
    <mergeCell ref="I28:I29"/>
    <mergeCell ref="B30:B31"/>
    <mergeCell ref="C30:C31"/>
    <mergeCell ref="D30:D31"/>
    <mergeCell ref="E30:E31"/>
    <mergeCell ref="F30:F31"/>
    <mergeCell ref="G30:G31"/>
    <mergeCell ref="H30:H31"/>
    <mergeCell ref="I30:I31"/>
    <mergeCell ref="Q32:Q33"/>
    <mergeCell ref="K32:K33"/>
    <mergeCell ref="L32:L33"/>
    <mergeCell ref="M32:M33"/>
    <mergeCell ref="Q16:Q17"/>
    <mergeCell ref="I18:I19"/>
    <mergeCell ref="B20:B21"/>
    <mergeCell ref="I20:I22"/>
    <mergeCell ref="K20:K21"/>
    <mergeCell ref="L20:L21"/>
    <mergeCell ref="M20:M21"/>
    <mergeCell ref="N20:N21"/>
    <mergeCell ref="O20:O21"/>
    <mergeCell ref="P20:P21"/>
    <mergeCell ref="K16:K17"/>
    <mergeCell ref="L16:L17"/>
    <mergeCell ref="M16:M17"/>
    <mergeCell ref="N16:N17"/>
    <mergeCell ref="O16:O17"/>
    <mergeCell ref="P16:P17"/>
    <mergeCell ref="J11:J22"/>
    <mergeCell ref="I13:I14"/>
    <mergeCell ref="B15:B17"/>
    <mergeCell ref="C15:C16"/>
    <mergeCell ref="D15:D16"/>
    <mergeCell ref="E15:E16"/>
    <mergeCell ref="F15:F16"/>
    <mergeCell ref="G15:G16"/>
    <mergeCell ref="H15:H16"/>
    <mergeCell ref="I15:I17"/>
    <mergeCell ref="J6:J7"/>
    <mergeCell ref="A11:A25"/>
    <mergeCell ref="B11:B12"/>
    <mergeCell ref="C11:C12"/>
    <mergeCell ref="D11:D12"/>
    <mergeCell ref="E11:E12"/>
    <mergeCell ref="F11:F12"/>
    <mergeCell ref="G11:G12"/>
    <mergeCell ref="H11:H12"/>
    <mergeCell ref="I11:I12"/>
    <mergeCell ref="A6:A10"/>
    <mergeCell ref="B6:B7"/>
    <mergeCell ref="C6:C7"/>
    <mergeCell ref="D6:D7"/>
    <mergeCell ref="E6:E7"/>
    <mergeCell ref="F6:F7"/>
    <mergeCell ref="G6:G7"/>
    <mergeCell ref="H6:H7"/>
    <mergeCell ref="I6:I7"/>
    <mergeCell ref="C20:C21"/>
    <mergeCell ref="O1:R1"/>
    <mergeCell ref="A2:Q2"/>
    <mergeCell ref="A3:A5"/>
    <mergeCell ref="B3:B5"/>
    <mergeCell ref="C3:H3"/>
    <mergeCell ref="I3:I5"/>
    <mergeCell ref="J3:J5"/>
    <mergeCell ref="K3:K5"/>
    <mergeCell ref="L3:L5"/>
    <mergeCell ref="M3:Q3"/>
    <mergeCell ref="Q4:Q5"/>
    <mergeCell ref="C4:C5"/>
    <mergeCell ref="D4:H4"/>
    <mergeCell ref="M4:M5"/>
    <mergeCell ref="N4:N5"/>
    <mergeCell ref="O4:O5"/>
    <mergeCell ref="P4:P5"/>
  </mergeCells>
  <printOptions horizontalCentered="1"/>
  <pageMargins left="0.31" right="0.19685039370078741" top="0.35" bottom="0.34" header="0.15748031496062992" footer="0"/>
  <pageSetup paperSize="9" scale="13" fitToHeight="8" orientation="landscape" r:id="rId1"/>
  <headerFooter alignWithMargins="0"/>
  <rowBreaks count="1" manualBreakCount="1">
    <brk id="65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R80"/>
  <sheetViews>
    <sheetView view="pageBreakPreview" zoomScale="50" zoomScaleNormal="60" zoomScaleSheetLayoutView="49" workbookViewId="0">
      <selection activeCell="A6" sqref="A6:A10"/>
    </sheetView>
  </sheetViews>
  <sheetFormatPr defaultColWidth="9.140625" defaultRowHeight="15.75" x14ac:dyDescent="0.25"/>
  <cols>
    <col min="1" max="1" width="42.7109375" style="4" customWidth="1"/>
    <col min="2" max="2" width="55.85546875" style="4" customWidth="1"/>
    <col min="3" max="3" width="12" style="3" customWidth="1"/>
    <col min="4" max="8" width="9.28515625" style="3" customWidth="1"/>
    <col min="9" max="9" width="52.7109375" style="4" customWidth="1"/>
    <col min="10" max="10" width="40" style="7" customWidth="1"/>
    <col min="11" max="11" width="34.28515625" style="6" customWidth="1"/>
    <col min="12" max="12" width="20.28515625" style="3" customWidth="1"/>
    <col min="13" max="13" width="15.5703125" style="1" customWidth="1"/>
    <col min="14" max="14" width="14.7109375" style="1" customWidth="1"/>
    <col min="15" max="16" width="15.85546875" style="1" customWidth="1"/>
    <col min="17" max="17" width="14.85546875" style="1" customWidth="1"/>
    <col min="18" max="16384" width="9.140625" style="1"/>
  </cols>
  <sheetData>
    <row r="1" spans="1:18" ht="56.25" customHeight="1" x14ac:dyDescent="0.2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9"/>
      <c r="M1" s="9"/>
      <c r="N1" s="10"/>
      <c r="O1" s="358" t="s">
        <v>35</v>
      </c>
      <c r="P1" s="358"/>
      <c r="Q1" s="358"/>
      <c r="R1" s="358"/>
    </row>
    <row r="2" spans="1:18" ht="77.25" customHeight="1" thickBot="1" x14ac:dyDescent="0.3">
      <c r="A2" s="359" t="s">
        <v>41</v>
      </c>
      <c r="B2" s="359"/>
      <c r="C2" s="359"/>
      <c r="D2" s="359"/>
      <c r="E2" s="359"/>
      <c r="F2" s="359"/>
      <c r="G2" s="359"/>
      <c r="H2" s="359"/>
      <c r="I2" s="359"/>
      <c r="J2" s="359"/>
      <c r="K2" s="359"/>
      <c r="L2" s="359"/>
      <c r="M2" s="359"/>
      <c r="N2" s="359"/>
      <c r="O2" s="359"/>
      <c r="P2" s="359"/>
      <c r="Q2" s="359"/>
      <c r="R2" s="11"/>
    </row>
    <row r="3" spans="1:18" ht="32.25" customHeight="1" x14ac:dyDescent="0.25">
      <c r="A3" s="360" t="s">
        <v>0</v>
      </c>
      <c r="B3" s="360" t="s">
        <v>1</v>
      </c>
      <c r="C3" s="360" t="s">
        <v>2</v>
      </c>
      <c r="D3" s="360"/>
      <c r="E3" s="360"/>
      <c r="F3" s="360"/>
      <c r="G3" s="360"/>
      <c r="H3" s="360"/>
      <c r="I3" s="360" t="s">
        <v>3</v>
      </c>
      <c r="J3" s="361" t="s">
        <v>4</v>
      </c>
      <c r="K3" s="362" t="s">
        <v>23</v>
      </c>
      <c r="L3" s="362" t="s">
        <v>45</v>
      </c>
      <c r="M3" s="363" t="s">
        <v>46</v>
      </c>
      <c r="N3" s="363"/>
      <c r="O3" s="363"/>
      <c r="P3" s="363"/>
      <c r="Q3" s="363"/>
      <c r="R3" s="11"/>
    </row>
    <row r="4" spans="1:18" s="2" customFormat="1" ht="19.5" customHeight="1" x14ac:dyDescent="0.25">
      <c r="A4" s="360"/>
      <c r="B4" s="360"/>
      <c r="C4" s="360" t="s">
        <v>5</v>
      </c>
      <c r="D4" s="363" t="s">
        <v>46</v>
      </c>
      <c r="E4" s="363"/>
      <c r="F4" s="363"/>
      <c r="G4" s="363"/>
      <c r="H4" s="363"/>
      <c r="I4" s="360"/>
      <c r="J4" s="361"/>
      <c r="K4" s="360"/>
      <c r="L4" s="360"/>
      <c r="M4" s="363">
        <v>2021</v>
      </c>
      <c r="N4" s="363">
        <v>2022</v>
      </c>
      <c r="O4" s="363">
        <v>2023</v>
      </c>
      <c r="P4" s="363">
        <v>2024</v>
      </c>
      <c r="Q4" s="363">
        <v>2025</v>
      </c>
      <c r="R4" s="12"/>
    </row>
    <row r="5" spans="1:18" s="5" customFormat="1" ht="102" customHeight="1" x14ac:dyDescent="0.35">
      <c r="A5" s="360"/>
      <c r="B5" s="360"/>
      <c r="C5" s="360"/>
      <c r="D5" s="103">
        <v>2021</v>
      </c>
      <c r="E5" s="103">
        <v>2022</v>
      </c>
      <c r="F5" s="103">
        <v>2023</v>
      </c>
      <c r="G5" s="103">
        <v>2024</v>
      </c>
      <c r="H5" s="103">
        <v>2025</v>
      </c>
      <c r="I5" s="360"/>
      <c r="J5" s="361"/>
      <c r="K5" s="360"/>
      <c r="L5" s="360"/>
      <c r="M5" s="363"/>
      <c r="N5" s="363"/>
      <c r="O5" s="363"/>
      <c r="P5" s="363"/>
      <c r="Q5" s="363"/>
      <c r="R5" s="13"/>
    </row>
    <row r="6" spans="1:18" s="5" customFormat="1" ht="21" customHeight="1" x14ac:dyDescent="0.35">
      <c r="A6" s="377"/>
      <c r="B6" s="377" t="s">
        <v>44</v>
      </c>
      <c r="C6" s="417">
        <f>D6+E6+F6+G6+H6</f>
        <v>0</v>
      </c>
      <c r="D6" s="365"/>
      <c r="E6" s="365"/>
      <c r="F6" s="365"/>
      <c r="G6" s="365"/>
      <c r="H6" s="365"/>
      <c r="I6" s="517" t="s">
        <v>42</v>
      </c>
      <c r="J6" s="369" t="s">
        <v>96</v>
      </c>
      <c r="K6" s="51" t="s">
        <v>47</v>
      </c>
      <c r="L6" s="27">
        <f>M6+N6+O6+P6+Q6</f>
        <v>0</v>
      </c>
      <c r="M6" s="323"/>
      <c r="N6" s="323"/>
      <c r="O6" s="323"/>
      <c r="P6" s="323"/>
      <c r="Q6" s="323"/>
      <c r="R6" s="13"/>
    </row>
    <row r="7" spans="1:18" s="5" customFormat="1" ht="51.75" customHeight="1" x14ac:dyDescent="0.35">
      <c r="A7" s="378"/>
      <c r="B7" s="379"/>
      <c r="C7" s="514"/>
      <c r="D7" s="437"/>
      <c r="E7" s="437"/>
      <c r="F7" s="437"/>
      <c r="G7" s="437"/>
      <c r="H7" s="437"/>
      <c r="I7" s="381"/>
      <c r="J7" s="370"/>
      <c r="K7" s="52" t="s">
        <v>22</v>
      </c>
      <c r="L7" s="53">
        <f t="shared" ref="L7:L16" si="0">M7+N7+O7+P7+Q7</f>
        <v>0</v>
      </c>
      <c r="M7" s="323"/>
      <c r="N7" s="323"/>
      <c r="O7" s="323"/>
      <c r="P7" s="323"/>
      <c r="Q7" s="323"/>
      <c r="R7" s="13"/>
    </row>
    <row r="8" spans="1:18" s="5" customFormat="1" ht="35.25" customHeight="1" x14ac:dyDescent="0.35">
      <c r="A8" s="378"/>
      <c r="B8" s="54"/>
      <c r="C8" s="26"/>
      <c r="D8" s="26"/>
      <c r="E8" s="314"/>
      <c r="F8" s="26"/>
      <c r="G8" s="314"/>
      <c r="H8" s="26"/>
      <c r="I8" s="32"/>
      <c r="J8" s="55"/>
      <c r="K8" s="45" t="s">
        <v>31</v>
      </c>
      <c r="L8" s="53">
        <f t="shared" si="0"/>
        <v>0</v>
      </c>
      <c r="M8" s="56">
        <f>M9+M10</f>
        <v>0</v>
      </c>
      <c r="N8" s="56">
        <f>N9+N10</f>
        <v>0</v>
      </c>
      <c r="O8" s="56">
        <f>O9+O10</f>
        <v>0</v>
      </c>
      <c r="P8" s="56">
        <f>P9+P10</f>
        <v>0</v>
      </c>
      <c r="Q8" s="56">
        <f>Q9+Q10</f>
        <v>0</v>
      </c>
      <c r="R8" s="13"/>
    </row>
    <row r="9" spans="1:18" s="5" customFormat="1" ht="35.25" customHeight="1" x14ac:dyDescent="0.35">
      <c r="A9" s="378"/>
      <c r="B9" s="18"/>
      <c r="C9" s="28"/>
      <c r="D9" s="29"/>
      <c r="E9" s="29"/>
      <c r="F9" s="29"/>
      <c r="G9" s="29"/>
      <c r="H9" s="29"/>
      <c r="I9" s="32"/>
      <c r="J9" s="57" t="s">
        <v>30</v>
      </c>
      <c r="K9" s="58" t="s">
        <v>47</v>
      </c>
      <c r="L9" s="53">
        <f t="shared" si="0"/>
        <v>0</v>
      </c>
      <c r="M9" s="56">
        <f t="shared" ref="M9:Q10" si="1">M6</f>
        <v>0</v>
      </c>
      <c r="N9" s="56">
        <f t="shared" si="1"/>
        <v>0</v>
      </c>
      <c r="O9" s="56">
        <f t="shared" si="1"/>
        <v>0</v>
      </c>
      <c r="P9" s="56">
        <f t="shared" si="1"/>
        <v>0</v>
      </c>
      <c r="Q9" s="56">
        <f t="shared" si="1"/>
        <v>0</v>
      </c>
      <c r="R9" s="13"/>
    </row>
    <row r="10" spans="1:18" s="5" customFormat="1" ht="42.75" customHeight="1" x14ac:dyDescent="0.35">
      <c r="A10" s="379"/>
      <c r="B10" s="18"/>
      <c r="C10" s="28"/>
      <c r="D10" s="29"/>
      <c r="E10" s="29"/>
      <c r="F10" s="29"/>
      <c r="G10" s="29"/>
      <c r="H10" s="29"/>
      <c r="I10" s="29"/>
      <c r="J10" s="55"/>
      <c r="K10" s="318" t="s">
        <v>22</v>
      </c>
      <c r="L10" s="53">
        <f t="shared" si="0"/>
        <v>0</v>
      </c>
      <c r="M10" s="59">
        <f t="shared" si="1"/>
        <v>0</v>
      </c>
      <c r="N10" s="59">
        <f t="shared" si="1"/>
        <v>0</v>
      </c>
      <c r="O10" s="59">
        <f t="shared" si="1"/>
        <v>0</v>
      </c>
      <c r="P10" s="59">
        <f t="shared" si="1"/>
        <v>0</v>
      </c>
      <c r="Q10" s="59">
        <f t="shared" si="1"/>
        <v>0</v>
      </c>
      <c r="R10" s="13"/>
    </row>
    <row r="11" spans="1:18" s="5" customFormat="1" ht="43.5" customHeight="1" x14ac:dyDescent="0.35">
      <c r="A11" s="371" t="s">
        <v>7</v>
      </c>
      <c r="B11" s="366" t="s">
        <v>43</v>
      </c>
      <c r="C11" s="417">
        <f>D11+E11+F11+G11+H11</f>
        <v>550</v>
      </c>
      <c r="D11" s="515">
        <v>110</v>
      </c>
      <c r="E11" s="515">
        <v>110</v>
      </c>
      <c r="F11" s="515">
        <v>110</v>
      </c>
      <c r="G11" s="515">
        <v>110</v>
      </c>
      <c r="H11" s="515">
        <v>110</v>
      </c>
      <c r="I11" s="366" t="s">
        <v>24</v>
      </c>
      <c r="J11" s="369" t="s">
        <v>96</v>
      </c>
      <c r="K11" s="52" t="s">
        <v>47</v>
      </c>
      <c r="L11" s="53">
        <f t="shared" si="0"/>
        <v>0</v>
      </c>
      <c r="M11" s="316"/>
      <c r="N11" s="316"/>
      <c r="O11" s="316"/>
      <c r="P11" s="316"/>
      <c r="Q11" s="316"/>
      <c r="R11" s="13"/>
    </row>
    <row r="12" spans="1:18" s="5" customFormat="1" ht="51.75" customHeight="1" x14ac:dyDescent="0.35">
      <c r="A12" s="372"/>
      <c r="B12" s="368"/>
      <c r="C12" s="514"/>
      <c r="D12" s="516"/>
      <c r="E12" s="516"/>
      <c r="F12" s="516"/>
      <c r="G12" s="516"/>
      <c r="H12" s="516"/>
      <c r="I12" s="368"/>
      <c r="J12" s="391"/>
      <c r="K12" s="52" t="s">
        <v>22</v>
      </c>
      <c r="L12" s="53">
        <f>M12+N12+O12+P12+Q12</f>
        <v>0</v>
      </c>
      <c r="M12" s="316"/>
      <c r="N12" s="316"/>
      <c r="O12" s="316"/>
      <c r="P12" s="316"/>
      <c r="Q12" s="316"/>
      <c r="R12" s="13"/>
    </row>
    <row r="13" spans="1:18" s="5" customFormat="1" ht="43.5" customHeight="1" x14ac:dyDescent="0.35">
      <c r="A13" s="372"/>
      <c r="B13" s="20"/>
      <c r="C13" s="21"/>
      <c r="D13" s="22"/>
      <c r="E13" s="22"/>
      <c r="F13" s="22"/>
      <c r="G13" s="22"/>
      <c r="H13" s="22"/>
      <c r="I13" s="392" t="s">
        <v>25</v>
      </c>
      <c r="J13" s="391"/>
      <c r="K13" s="51" t="s">
        <v>47</v>
      </c>
      <c r="L13" s="53">
        <f t="shared" si="0"/>
        <v>0</v>
      </c>
      <c r="M13" s="322"/>
      <c r="N13" s="322"/>
      <c r="O13" s="322"/>
      <c r="P13" s="322"/>
      <c r="Q13" s="322"/>
      <c r="R13" s="13"/>
    </row>
    <row r="14" spans="1:18" s="5" customFormat="1" ht="49.5" customHeight="1" x14ac:dyDescent="0.35">
      <c r="A14" s="372"/>
      <c r="B14" s="25"/>
      <c r="C14" s="25"/>
      <c r="D14" s="25"/>
      <c r="E14" s="25"/>
      <c r="F14" s="25"/>
      <c r="G14" s="25"/>
      <c r="H14" s="25"/>
      <c r="I14" s="393"/>
      <c r="J14" s="391"/>
      <c r="K14" s="315" t="s">
        <v>22</v>
      </c>
      <c r="L14" s="53">
        <f t="shared" si="0"/>
        <v>10000</v>
      </c>
      <c r="M14" s="228">
        <v>2000</v>
      </c>
      <c r="N14" s="228">
        <v>2000</v>
      </c>
      <c r="O14" s="228">
        <v>2000</v>
      </c>
      <c r="P14" s="228">
        <v>2000</v>
      </c>
      <c r="Q14" s="228">
        <v>2000</v>
      </c>
      <c r="R14" s="13"/>
    </row>
    <row r="15" spans="1:18" s="5" customFormat="1" ht="36.75" customHeight="1" x14ac:dyDescent="0.35">
      <c r="A15" s="372"/>
      <c r="B15" s="517" t="s">
        <v>56</v>
      </c>
      <c r="C15" s="417">
        <f>D15+E15+F15+G15+H15</f>
        <v>5.5</v>
      </c>
      <c r="D15" s="512">
        <v>1.1000000000000001</v>
      </c>
      <c r="E15" s="512">
        <v>1.1000000000000001</v>
      </c>
      <c r="F15" s="512">
        <v>1.1000000000000001</v>
      </c>
      <c r="G15" s="512">
        <v>1.1000000000000001</v>
      </c>
      <c r="H15" s="512">
        <v>1.1000000000000001</v>
      </c>
      <c r="I15" s="366" t="s">
        <v>26</v>
      </c>
      <c r="J15" s="391"/>
      <c r="K15" s="51" t="s">
        <v>47</v>
      </c>
      <c r="L15" s="53">
        <f t="shared" si="0"/>
        <v>0</v>
      </c>
      <c r="M15" s="316"/>
      <c r="N15" s="316"/>
      <c r="O15" s="316"/>
      <c r="P15" s="316"/>
      <c r="Q15" s="316"/>
      <c r="R15" s="13"/>
    </row>
    <row r="16" spans="1:18" s="5" customFormat="1" ht="61.5" customHeight="1" x14ac:dyDescent="0.35">
      <c r="A16" s="372"/>
      <c r="B16" s="520"/>
      <c r="C16" s="514"/>
      <c r="D16" s="513"/>
      <c r="E16" s="513"/>
      <c r="F16" s="513"/>
      <c r="G16" s="513"/>
      <c r="H16" s="513"/>
      <c r="I16" s="367"/>
      <c r="J16" s="391"/>
      <c r="K16" s="371" t="s">
        <v>22</v>
      </c>
      <c r="L16" s="388">
        <f t="shared" si="0"/>
        <v>18000</v>
      </c>
      <c r="M16" s="518">
        <v>3000</v>
      </c>
      <c r="N16" s="518">
        <v>3000</v>
      </c>
      <c r="O16" s="518">
        <v>4000</v>
      </c>
      <c r="P16" s="518">
        <v>4000</v>
      </c>
      <c r="Q16" s="518">
        <v>4000</v>
      </c>
      <c r="R16" s="13"/>
    </row>
    <row r="17" spans="1:18" s="5" customFormat="1" ht="71.25" customHeight="1" x14ac:dyDescent="0.35">
      <c r="A17" s="372"/>
      <c r="B17" s="381"/>
      <c r="C17" s="321">
        <f>D17+E17+F17+G17+H17</f>
        <v>255</v>
      </c>
      <c r="D17" s="228">
        <v>51</v>
      </c>
      <c r="E17" s="228">
        <v>51</v>
      </c>
      <c r="F17" s="228">
        <v>51</v>
      </c>
      <c r="G17" s="228">
        <v>51</v>
      </c>
      <c r="H17" s="228">
        <v>51</v>
      </c>
      <c r="I17" s="368"/>
      <c r="J17" s="391"/>
      <c r="K17" s="373"/>
      <c r="L17" s="389"/>
      <c r="M17" s="519"/>
      <c r="N17" s="519"/>
      <c r="O17" s="519"/>
      <c r="P17" s="519"/>
      <c r="Q17" s="519"/>
      <c r="R17" s="13"/>
    </row>
    <row r="18" spans="1:18" s="5" customFormat="1" ht="42" customHeight="1" x14ac:dyDescent="0.35">
      <c r="A18" s="372"/>
      <c r="B18" s="20"/>
      <c r="C18" s="44"/>
      <c r="D18" s="44"/>
      <c r="E18" s="44"/>
      <c r="F18" s="44"/>
      <c r="G18" s="44"/>
      <c r="H18" s="44"/>
      <c r="I18" s="366" t="s">
        <v>27</v>
      </c>
      <c r="J18" s="391"/>
      <c r="K18" s="51" t="s">
        <v>47</v>
      </c>
      <c r="L18" s="53">
        <f>M18+N18+O18+P18+Q18</f>
        <v>0</v>
      </c>
      <c r="M18" s="316"/>
      <c r="N18" s="316"/>
      <c r="O18" s="316"/>
      <c r="P18" s="316"/>
      <c r="Q18" s="316"/>
      <c r="R18" s="13"/>
    </row>
    <row r="19" spans="1:18" s="5" customFormat="1" ht="64.5" customHeight="1" x14ac:dyDescent="0.35">
      <c r="A19" s="372"/>
      <c r="B19" s="61"/>
      <c r="C19" s="62"/>
      <c r="D19" s="25"/>
      <c r="E19" s="25"/>
      <c r="F19" s="25"/>
      <c r="G19" s="25"/>
      <c r="H19" s="25"/>
      <c r="I19" s="368"/>
      <c r="J19" s="391"/>
      <c r="K19" s="315" t="s">
        <v>22</v>
      </c>
      <c r="L19" s="53">
        <f>M19+N19+O19+P19+Q19</f>
        <v>2500</v>
      </c>
      <c r="M19" s="228">
        <v>500</v>
      </c>
      <c r="N19" s="228">
        <v>500</v>
      </c>
      <c r="O19" s="228">
        <v>500</v>
      </c>
      <c r="P19" s="228">
        <v>500</v>
      </c>
      <c r="Q19" s="228">
        <v>500</v>
      </c>
      <c r="R19" s="13"/>
    </row>
    <row r="20" spans="1:18" s="5" customFormat="1" ht="42" customHeight="1" x14ac:dyDescent="0.35">
      <c r="A20" s="372"/>
      <c r="B20" s="371" t="s">
        <v>48</v>
      </c>
      <c r="C20" s="229">
        <v>16.516999999999999</v>
      </c>
      <c r="D20" s="229">
        <v>16.516999999999999</v>
      </c>
      <c r="E20" s="229">
        <v>16.516999999999999</v>
      </c>
      <c r="F20" s="229">
        <v>16.516999999999999</v>
      </c>
      <c r="G20" s="229">
        <v>16.516999999999999</v>
      </c>
      <c r="H20" s="229">
        <v>16.516999999999999</v>
      </c>
      <c r="I20" s="366" t="s">
        <v>28</v>
      </c>
      <c r="J20" s="391"/>
      <c r="K20" s="377" t="s">
        <v>47</v>
      </c>
      <c r="L20" s="388">
        <f>M20+N20+O20+P20+Q20</f>
        <v>0</v>
      </c>
      <c r="M20" s="383"/>
      <c r="N20" s="383"/>
      <c r="O20" s="383"/>
      <c r="P20" s="383"/>
      <c r="Q20" s="383"/>
      <c r="R20" s="13"/>
    </row>
    <row r="21" spans="1:18" s="5" customFormat="1" ht="31.5" customHeight="1" x14ac:dyDescent="0.35">
      <c r="A21" s="372"/>
      <c r="B21" s="373"/>
      <c r="C21" s="324"/>
      <c r="D21" s="47"/>
      <c r="E21" s="47"/>
      <c r="F21" s="47"/>
      <c r="G21" s="47"/>
      <c r="H21" s="47"/>
      <c r="I21" s="367"/>
      <c r="J21" s="391"/>
      <c r="K21" s="379"/>
      <c r="L21" s="389"/>
      <c r="M21" s="384"/>
      <c r="N21" s="384"/>
      <c r="O21" s="384"/>
      <c r="P21" s="384"/>
      <c r="Q21" s="384"/>
      <c r="R21" s="13"/>
    </row>
    <row r="22" spans="1:18" s="5" customFormat="1" ht="113.25" customHeight="1" x14ac:dyDescent="0.35">
      <c r="A22" s="372"/>
      <c r="B22" s="64" t="s">
        <v>8</v>
      </c>
      <c r="C22" s="65"/>
      <c r="D22" s="325"/>
      <c r="E22" s="325"/>
      <c r="F22" s="325"/>
      <c r="G22" s="325"/>
      <c r="H22" s="325"/>
      <c r="I22" s="368"/>
      <c r="J22" s="370"/>
      <c r="K22" s="66" t="s">
        <v>22</v>
      </c>
      <c r="L22" s="53">
        <f>M22+N22+O22+P22+Q22</f>
        <v>46500</v>
      </c>
      <c r="M22" s="228">
        <v>9000</v>
      </c>
      <c r="N22" s="228">
        <v>9000</v>
      </c>
      <c r="O22" s="228">
        <v>9000</v>
      </c>
      <c r="P22" s="228">
        <v>9500</v>
      </c>
      <c r="Q22" s="228">
        <v>10000</v>
      </c>
      <c r="R22" s="13"/>
    </row>
    <row r="23" spans="1:18" s="5" customFormat="1" ht="69.75" customHeight="1" x14ac:dyDescent="0.35">
      <c r="A23" s="372"/>
      <c r="B23" s="67"/>
      <c r="C23" s="68"/>
      <c r="D23" s="68"/>
      <c r="E23" s="68"/>
      <c r="F23" s="68"/>
      <c r="G23" s="68"/>
      <c r="H23" s="68"/>
      <c r="I23" s="68"/>
      <c r="J23" s="69"/>
      <c r="K23" s="70" t="s">
        <v>9</v>
      </c>
      <c r="L23" s="71">
        <f t="shared" ref="L23:Q23" si="2">L24+L25</f>
        <v>77000</v>
      </c>
      <c r="M23" s="71">
        <f>M24+M25</f>
        <v>14500</v>
      </c>
      <c r="N23" s="71">
        <f t="shared" si="2"/>
        <v>14500</v>
      </c>
      <c r="O23" s="71">
        <f t="shared" si="2"/>
        <v>15500</v>
      </c>
      <c r="P23" s="71">
        <f t="shared" si="2"/>
        <v>16000</v>
      </c>
      <c r="Q23" s="71">
        <f t="shared" si="2"/>
        <v>16500</v>
      </c>
      <c r="R23" s="13"/>
    </row>
    <row r="24" spans="1:18" s="5" customFormat="1" ht="96" customHeight="1" x14ac:dyDescent="0.35">
      <c r="A24" s="372"/>
      <c r="B24" s="18"/>
      <c r="C24" s="29"/>
      <c r="D24" s="29"/>
      <c r="E24" s="29"/>
      <c r="F24" s="29"/>
      <c r="G24" s="29"/>
      <c r="H24" s="29"/>
      <c r="I24" s="29"/>
      <c r="J24" s="72" t="s">
        <v>10</v>
      </c>
      <c r="K24" s="43" t="s">
        <v>33</v>
      </c>
      <c r="L24" s="53">
        <f t="shared" ref="L24:L31" si="3">M24+N24+O24+P24+Q24</f>
        <v>0</v>
      </c>
      <c r="M24" s="53">
        <f>M11+M13+M15+L18+M20</f>
        <v>0</v>
      </c>
      <c r="N24" s="53">
        <f>N11+N13+N15+M18+N20</f>
        <v>0</v>
      </c>
      <c r="O24" s="53">
        <f>O11+O13+O15+N18+O20</f>
        <v>0</v>
      </c>
      <c r="P24" s="53">
        <f>P11+P13+P15+O18+P20</f>
        <v>0</v>
      </c>
      <c r="Q24" s="53">
        <f>Q11+Q13+Q15+P18+Q20</f>
        <v>0</v>
      </c>
      <c r="R24" s="13"/>
    </row>
    <row r="25" spans="1:18" s="5" customFormat="1" ht="67.5" x14ac:dyDescent="0.35">
      <c r="A25" s="373"/>
      <c r="B25" s="73"/>
      <c r="C25" s="73"/>
      <c r="D25" s="73"/>
      <c r="E25" s="73"/>
      <c r="F25" s="73"/>
      <c r="G25" s="73"/>
      <c r="H25" s="73"/>
      <c r="I25" s="73"/>
      <c r="J25" s="74"/>
      <c r="K25" s="45" t="s">
        <v>22</v>
      </c>
      <c r="L25" s="53">
        <f t="shared" si="3"/>
        <v>77000</v>
      </c>
      <c r="M25" s="53">
        <f>M12+M14+M16+M19+M22</f>
        <v>14500</v>
      </c>
      <c r="N25" s="53">
        <f>N12+N14+N16+N19+N22</f>
        <v>14500</v>
      </c>
      <c r="O25" s="53">
        <f>O12+O14+O16+O19+O22</f>
        <v>15500</v>
      </c>
      <c r="P25" s="53">
        <f>P12+P14+P16+P19+P22</f>
        <v>16000</v>
      </c>
      <c r="Q25" s="53">
        <f>Q12+Q14+Q16+Q19+Q22</f>
        <v>16500</v>
      </c>
      <c r="R25" s="13"/>
    </row>
    <row r="26" spans="1:18" s="5" customFormat="1" ht="23.25" customHeight="1" x14ac:dyDescent="0.35">
      <c r="A26" s="371" t="s">
        <v>11</v>
      </c>
      <c r="B26" s="404" t="s">
        <v>57</v>
      </c>
      <c r="C26" s="447">
        <f>SUM(D26:H27)</f>
        <v>1.25</v>
      </c>
      <c r="D26" s="512">
        <v>0.25</v>
      </c>
      <c r="E26" s="512">
        <v>0.25</v>
      </c>
      <c r="F26" s="512">
        <v>0.25</v>
      </c>
      <c r="G26" s="512">
        <v>0.25</v>
      </c>
      <c r="H26" s="512">
        <v>0.25</v>
      </c>
      <c r="I26" s="366" t="s">
        <v>40</v>
      </c>
      <c r="J26" s="371" t="s">
        <v>97</v>
      </c>
      <c r="K26" s="51" t="s">
        <v>47</v>
      </c>
      <c r="L26" s="53">
        <f t="shared" si="3"/>
        <v>0</v>
      </c>
      <c r="M26" s="313"/>
      <c r="N26" s="313"/>
      <c r="O26" s="313"/>
      <c r="P26" s="313"/>
      <c r="Q26" s="313"/>
      <c r="R26" s="13"/>
    </row>
    <row r="27" spans="1:18" s="5" customFormat="1" ht="78" customHeight="1" x14ac:dyDescent="0.35">
      <c r="A27" s="372"/>
      <c r="B27" s="405"/>
      <c r="C27" s="448"/>
      <c r="D27" s="513"/>
      <c r="E27" s="513"/>
      <c r="F27" s="513"/>
      <c r="G27" s="513"/>
      <c r="H27" s="513"/>
      <c r="I27" s="368"/>
      <c r="J27" s="372"/>
      <c r="K27" s="315" t="s">
        <v>22</v>
      </c>
      <c r="L27" s="53">
        <f t="shared" si="3"/>
        <v>4200</v>
      </c>
      <c r="M27" s="326">
        <v>700</v>
      </c>
      <c r="N27" s="326">
        <v>800</v>
      </c>
      <c r="O27" s="326">
        <v>800</v>
      </c>
      <c r="P27" s="326">
        <v>900</v>
      </c>
      <c r="Q27" s="326">
        <v>1000</v>
      </c>
      <c r="R27" s="13"/>
    </row>
    <row r="28" spans="1:18" s="5" customFormat="1" ht="45.75" customHeight="1" x14ac:dyDescent="0.35">
      <c r="A28" s="372"/>
      <c r="B28" s="31"/>
      <c r="C28" s="25"/>
      <c r="D28" s="25"/>
      <c r="E28" s="25"/>
      <c r="F28" s="25"/>
      <c r="G28" s="25"/>
      <c r="H28" s="25"/>
      <c r="I28" s="371" t="s">
        <v>34</v>
      </c>
      <c r="J28" s="372"/>
      <c r="K28" s="51" t="s">
        <v>47</v>
      </c>
      <c r="L28" s="53">
        <f t="shared" si="3"/>
        <v>0</v>
      </c>
      <c r="M28" s="313"/>
      <c r="N28" s="313"/>
      <c r="O28" s="313"/>
      <c r="P28" s="313"/>
      <c r="Q28" s="313"/>
      <c r="R28" s="13"/>
    </row>
    <row r="29" spans="1:18" s="5" customFormat="1" ht="41.25" customHeight="1" x14ac:dyDescent="0.35">
      <c r="A29" s="372"/>
      <c r="B29" s="25"/>
      <c r="C29" s="25"/>
      <c r="D29" s="25"/>
      <c r="E29" s="25"/>
      <c r="F29" s="25"/>
      <c r="G29" s="25"/>
      <c r="H29" s="25"/>
      <c r="I29" s="373"/>
      <c r="J29" s="372"/>
      <c r="K29" s="35" t="s">
        <v>22</v>
      </c>
      <c r="L29" s="53">
        <f t="shared" si="3"/>
        <v>0</v>
      </c>
      <c r="M29" s="326"/>
      <c r="N29" s="326"/>
      <c r="O29" s="326"/>
      <c r="P29" s="326"/>
      <c r="Q29" s="326"/>
      <c r="R29" s="13"/>
    </row>
    <row r="30" spans="1:18" s="5" customFormat="1" ht="73.5" customHeight="1" x14ac:dyDescent="0.35">
      <c r="A30" s="372"/>
      <c r="B30" s="366" t="s">
        <v>12</v>
      </c>
      <c r="C30" s="521">
        <f>SUM(D30:H31)</f>
        <v>0.5</v>
      </c>
      <c r="D30" s="523">
        <v>0.1</v>
      </c>
      <c r="E30" s="523">
        <v>0.1</v>
      </c>
      <c r="F30" s="523">
        <v>0.1</v>
      </c>
      <c r="G30" s="523">
        <v>0.1</v>
      </c>
      <c r="H30" s="523">
        <v>0.1</v>
      </c>
      <c r="I30" s="517" t="s">
        <v>39</v>
      </c>
      <c r="J30" s="372"/>
      <c r="K30" s="51" t="s">
        <v>47</v>
      </c>
      <c r="L30" s="53">
        <f t="shared" si="3"/>
        <v>0</v>
      </c>
      <c r="M30" s="313"/>
      <c r="N30" s="313"/>
      <c r="O30" s="313"/>
      <c r="P30" s="313"/>
      <c r="Q30" s="313"/>
      <c r="R30" s="13"/>
    </row>
    <row r="31" spans="1:18" s="5" customFormat="1" ht="50.25" customHeight="1" x14ac:dyDescent="0.35">
      <c r="A31" s="372"/>
      <c r="B31" s="368"/>
      <c r="C31" s="522"/>
      <c r="D31" s="524"/>
      <c r="E31" s="524"/>
      <c r="F31" s="524"/>
      <c r="G31" s="524"/>
      <c r="H31" s="524"/>
      <c r="I31" s="381"/>
      <c r="J31" s="373"/>
      <c r="K31" s="319" t="s">
        <v>22</v>
      </c>
      <c r="L31" s="53">
        <f t="shared" si="3"/>
        <v>150</v>
      </c>
      <c r="M31" s="326">
        <v>30</v>
      </c>
      <c r="N31" s="326">
        <v>30</v>
      </c>
      <c r="O31" s="326">
        <v>30</v>
      </c>
      <c r="P31" s="326">
        <v>30</v>
      </c>
      <c r="Q31" s="326">
        <v>30</v>
      </c>
      <c r="R31" s="13"/>
    </row>
    <row r="32" spans="1:18" s="5" customFormat="1" ht="47.25" customHeight="1" x14ac:dyDescent="0.35">
      <c r="A32" s="372"/>
      <c r="B32" s="18"/>
      <c r="C32" s="28"/>
      <c r="D32" s="29"/>
      <c r="E32" s="29"/>
      <c r="F32" s="29"/>
      <c r="G32" s="29"/>
      <c r="H32" s="29"/>
      <c r="I32" s="29"/>
      <c r="J32" s="30"/>
      <c r="K32" s="525" t="s">
        <v>13</v>
      </c>
      <c r="L32" s="401">
        <f>L34+L35</f>
        <v>4350</v>
      </c>
      <c r="M32" s="401">
        <f>M35</f>
        <v>730</v>
      </c>
      <c r="N32" s="401">
        <f>N35</f>
        <v>830</v>
      </c>
      <c r="O32" s="401">
        <f>O35</f>
        <v>830</v>
      </c>
      <c r="P32" s="401">
        <f>P35</f>
        <v>930</v>
      </c>
      <c r="Q32" s="401">
        <f>Q35</f>
        <v>1030</v>
      </c>
      <c r="R32" s="13"/>
    </row>
    <row r="33" spans="1:18" s="5" customFormat="1" ht="47.25" customHeight="1" x14ac:dyDescent="0.35">
      <c r="A33" s="372"/>
      <c r="B33" s="18"/>
      <c r="C33" s="28"/>
      <c r="D33" s="29"/>
      <c r="E33" s="29"/>
      <c r="F33" s="29"/>
      <c r="G33" s="29"/>
      <c r="H33" s="29"/>
      <c r="I33" s="29"/>
      <c r="J33" s="30"/>
      <c r="K33" s="526"/>
      <c r="L33" s="402"/>
      <c r="M33" s="402"/>
      <c r="N33" s="402"/>
      <c r="O33" s="402"/>
      <c r="P33" s="402"/>
      <c r="Q33" s="402"/>
      <c r="R33" s="13"/>
    </row>
    <row r="34" spans="1:18" s="5" customFormat="1" ht="69.75" customHeight="1" x14ac:dyDescent="0.35">
      <c r="A34" s="372"/>
      <c r="B34" s="18"/>
      <c r="C34" s="28"/>
      <c r="D34" s="29"/>
      <c r="E34" s="29"/>
      <c r="F34" s="29"/>
      <c r="G34" s="29"/>
      <c r="H34" s="29"/>
      <c r="I34" s="29"/>
      <c r="J34" s="57" t="s">
        <v>10</v>
      </c>
      <c r="K34" s="43" t="s">
        <v>47</v>
      </c>
      <c r="L34" s="56">
        <f t="shared" ref="L34:L44" si="4">M34+N34+O34+P34+Q34</f>
        <v>0</v>
      </c>
      <c r="M34" s="56">
        <f t="shared" ref="M34:Q35" si="5">M26+M28+M30</f>
        <v>0</v>
      </c>
      <c r="N34" s="56">
        <f t="shared" si="5"/>
        <v>0</v>
      </c>
      <c r="O34" s="56">
        <f t="shared" si="5"/>
        <v>0</v>
      </c>
      <c r="P34" s="56">
        <f t="shared" si="5"/>
        <v>0</v>
      </c>
      <c r="Q34" s="56">
        <f t="shared" si="5"/>
        <v>0</v>
      </c>
      <c r="R34" s="13"/>
    </row>
    <row r="35" spans="1:18" s="5" customFormat="1" ht="67.5" x14ac:dyDescent="0.35">
      <c r="A35" s="373"/>
      <c r="B35" s="18"/>
      <c r="C35" s="28"/>
      <c r="D35" s="29"/>
      <c r="E35" s="29"/>
      <c r="F35" s="29"/>
      <c r="G35" s="29"/>
      <c r="H35" s="29"/>
      <c r="I35" s="29"/>
      <c r="J35" s="30"/>
      <c r="K35" s="318" t="s">
        <v>22</v>
      </c>
      <c r="L35" s="53">
        <f t="shared" si="4"/>
        <v>4350</v>
      </c>
      <c r="M35" s="56">
        <f t="shared" si="5"/>
        <v>730</v>
      </c>
      <c r="N35" s="56">
        <f t="shared" si="5"/>
        <v>830</v>
      </c>
      <c r="O35" s="56">
        <f t="shared" si="5"/>
        <v>830</v>
      </c>
      <c r="P35" s="56">
        <f t="shared" si="5"/>
        <v>930</v>
      </c>
      <c r="Q35" s="56">
        <f t="shared" si="5"/>
        <v>1030</v>
      </c>
      <c r="R35" s="13"/>
    </row>
    <row r="36" spans="1:18" s="5" customFormat="1" ht="116.25" customHeight="1" x14ac:dyDescent="0.35">
      <c r="A36" s="371" t="s">
        <v>14</v>
      </c>
      <c r="B36" s="317" t="s">
        <v>15</v>
      </c>
      <c r="C36" s="230">
        <v>0</v>
      </c>
      <c r="D36" s="230">
        <v>0</v>
      </c>
      <c r="E36" s="230">
        <v>0</v>
      </c>
      <c r="F36" s="230">
        <v>0</v>
      </c>
      <c r="G36" s="230">
        <v>0</v>
      </c>
      <c r="H36" s="230">
        <v>0</v>
      </c>
      <c r="I36" s="404" t="s">
        <v>32</v>
      </c>
      <c r="J36" s="369" t="s">
        <v>98</v>
      </c>
      <c r="K36" s="19" t="s">
        <v>47</v>
      </c>
      <c r="L36" s="53">
        <f t="shared" si="4"/>
        <v>0</v>
      </c>
      <c r="M36" s="316"/>
      <c r="N36" s="316"/>
      <c r="O36" s="316"/>
      <c r="P36" s="316"/>
      <c r="Q36" s="316"/>
      <c r="R36" s="13"/>
    </row>
    <row r="37" spans="1:18" s="5" customFormat="1" ht="73.5" customHeight="1" x14ac:dyDescent="0.35">
      <c r="A37" s="372"/>
      <c r="B37" s="317" t="s">
        <v>49</v>
      </c>
      <c r="C37" s="231">
        <v>0</v>
      </c>
      <c r="D37" s="231">
        <v>0</v>
      </c>
      <c r="E37" s="231">
        <v>0</v>
      </c>
      <c r="F37" s="231">
        <v>0</v>
      </c>
      <c r="G37" s="231">
        <v>0</v>
      </c>
      <c r="H37" s="231">
        <v>0</v>
      </c>
      <c r="I37" s="405"/>
      <c r="J37" s="370"/>
      <c r="K37" s="66" t="s">
        <v>22</v>
      </c>
      <c r="L37" s="53">
        <f t="shared" si="4"/>
        <v>0</v>
      </c>
      <c r="M37" s="326"/>
      <c r="N37" s="326"/>
      <c r="O37" s="326"/>
      <c r="P37" s="326"/>
      <c r="Q37" s="326"/>
      <c r="R37" s="13"/>
    </row>
    <row r="38" spans="1:18" s="5" customFormat="1" ht="23.25" x14ac:dyDescent="0.35">
      <c r="A38" s="372"/>
      <c r="B38" s="80"/>
      <c r="C38" s="18"/>
      <c r="D38" s="18"/>
      <c r="E38" s="18"/>
      <c r="F38" s="18"/>
      <c r="G38" s="18"/>
      <c r="H38" s="18"/>
      <c r="I38" s="28"/>
      <c r="J38" s="33"/>
      <c r="K38" s="81" t="s">
        <v>16</v>
      </c>
      <c r="L38" s="53">
        <f t="shared" si="4"/>
        <v>0</v>
      </c>
      <c r="M38" s="56">
        <f>M40</f>
        <v>0</v>
      </c>
      <c r="N38" s="56">
        <f>N40</f>
        <v>0</v>
      </c>
      <c r="O38" s="56">
        <f>O40</f>
        <v>0</v>
      </c>
      <c r="P38" s="56">
        <f>P40</f>
        <v>0</v>
      </c>
      <c r="Q38" s="56">
        <f>Q40</f>
        <v>0</v>
      </c>
      <c r="R38" s="13"/>
    </row>
    <row r="39" spans="1:18" s="5" customFormat="1" ht="137.25" customHeight="1" x14ac:dyDescent="0.35">
      <c r="A39" s="372"/>
      <c r="B39" s="34"/>
      <c r="C39" s="18"/>
      <c r="D39" s="18"/>
      <c r="E39" s="18"/>
      <c r="F39" s="18"/>
      <c r="G39" s="18"/>
      <c r="H39" s="18"/>
      <c r="I39" s="28"/>
      <c r="J39" s="57" t="s">
        <v>10</v>
      </c>
      <c r="K39" s="82" t="s">
        <v>47</v>
      </c>
      <c r="L39" s="53">
        <f t="shared" si="4"/>
        <v>0</v>
      </c>
      <c r="M39" s="56">
        <f t="shared" ref="M39:Q40" si="6">M36</f>
        <v>0</v>
      </c>
      <c r="N39" s="56">
        <f t="shared" si="6"/>
        <v>0</v>
      </c>
      <c r="O39" s="56">
        <f t="shared" si="6"/>
        <v>0</v>
      </c>
      <c r="P39" s="56">
        <f t="shared" si="6"/>
        <v>0</v>
      </c>
      <c r="Q39" s="56">
        <f t="shared" si="6"/>
        <v>0</v>
      </c>
      <c r="R39" s="13"/>
    </row>
    <row r="40" spans="1:18" s="5" customFormat="1" ht="93.75" customHeight="1" x14ac:dyDescent="0.35">
      <c r="A40" s="373"/>
      <c r="B40" s="83"/>
      <c r="C40" s="41"/>
      <c r="D40" s="41"/>
      <c r="E40" s="41"/>
      <c r="F40" s="41"/>
      <c r="G40" s="41"/>
      <c r="H40" s="41"/>
      <c r="I40" s="84"/>
      <c r="J40" s="85"/>
      <c r="K40" s="86" t="s">
        <v>22</v>
      </c>
      <c r="L40" s="53">
        <f t="shared" si="4"/>
        <v>0</v>
      </c>
      <c r="M40" s="53">
        <f t="shared" si="6"/>
        <v>0</v>
      </c>
      <c r="N40" s="53">
        <f t="shared" si="6"/>
        <v>0</v>
      </c>
      <c r="O40" s="53">
        <f t="shared" si="6"/>
        <v>0</v>
      </c>
      <c r="P40" s="53">
        <f t="shared" si="6"/>
        <v>0</v>
      </c>
      <c r="Q40" s="53">
        <f t="shared" si="6"/>
        <v>0</v>
      </c>
      <c r="R40" s="13"/>
    </row>
    <row r="41" spans="1:18" s="5" customFormat="1" ht="38.25" customHeight="1" x14ac:dyDescent="0.35">
      <c r="A41" s="371" t="s">
        <v>17</v>
      </c>
      <c r="B41" s="366" t="s">
        <v>50</v>
      </c>
      <c r="C41" s="421">
        <f>D41+E41+F41+G41+H41</f>
        <v>162.5</v>
      </c>
      <c r="D41" s="383">
        <v>32.5</v>
      </c>
      <c r="E41" s="383">
        <v>32.5</v>
      </c>
      <c r="F41" s="383">
        <v>32.5</v>
      </c>
      <c r="G41" s="383">
        <v>32.5</v>
      </c>
      <c r="H41" s="383">
        <v>32.5</v>
      </c>
      <c r="I41" s="366" t="s">
        <v>18</v>
      </c>
      <c r="J41" s="369" t="s">
        <v>99</v>
      </c>
      <c r="K41" s="51" t="s">
        <v>47</v>
      </c>
      <c r="L41" s="53">
        <f t="shared" si="4"/>
        <v>0</v>
      </c>
      <c r="M41" s="313"/>
      <c r="N41" s="313"/>
      <c r="O41" s="313"/>
      <c r="P41" s="313"/>
      <c r="Q41" s="313"/>
      <c r="R41" s="13"/>
    </row>
    <row r="42" spans="1:18" s="5" customFormat="1" ht="60" customHeight="1" x14ac:dyDescent="0.35">
      <c r="A42" s="372"/>
      <c r="B42" s="368"/>
      <c r="C42" s="422"/>
      <c r="D42" s="384"/>
      <c r="E42" s="384"/>
      <c r="F42" s="384"/>
      <c r="G42" s="384"/>
      <c r="H42" s="384"/>
      <c r="I42" s="368"/>
      <c r="J42" s="391"/>
      <c r="K42" s="52" t="s">
        <v>22</v>
      </c>
      <c r="L42" s="53">
        <f t="shared" si="4"/>
        <v>0</v>
      </c>
      <c r="M42" s="313"/>
      <c r="N42" s="313"/>
      <c r="O42" s="313"/>
      <c r="P42" s="313"/>
      <c r="Q42" s="313"/>
      <c r="R42" s="13"/>
    </row>
    <row r="43" spans="1:18" s="5" customFormat="1" ht="96" customHeight="1" x14ac:dyDescent="0.35">
      <c r="A43" s="372"/>
      <c r="B43" s="320" t="s">
        <v>58</v>
      </c>
      <c r="C43" s="321">
        <f>D43+E43+F43+G43+H43</f>
        <v>160</v>
      </c>
      <c r="D43" s="228">
        <v>32</v>
      </c>
      <c r="E43" s="228">
        <v>32</v>
      </c>
      <c r="F43" s="228">
        <v>32</v>
      </c>
      <c r="G43" s="228">
        <v>32</v>
      </c>
      <c r="H43" s="228">
        <v>32</v>
      </c>
      <c r="I43" s="320" t="s">
        <v>59</v>
      </c>
      <c r="J43" s="391"/>
      <c r="K43" s="52" t="s">
        <v>22</v>
      </c>
      <c r="L43" s="53">
        <f t="shared" si="4"/>
        <v>53000</v>
      </c>
      <c r="M43" s="326">
        <v>10000</v>
      </c>
      <c r="N43" s="326">
        <v>10000</v>
      </c>
      <c r="O43" s="326">
        <v>11000</v>
      </c>
      <c r="P43" s="326">
        <v>11000</v>
      </c>
      <c r="Q43" s="326">
        <v>11000</v>
      </c>
      <c r="R43" s="13"/>
    </row>
    <row r="44" spans="1:18" s="5" customFormat="1" ht="31.5" customHeight="1" x14ac:dyDescent="0.35">
      <c r="A44" s="372"/>
      <c r="B44" s="423"/>
      <c r="C44" s="425"/>
      <c r="D44" s="425"/>
      <c r="E44" s="425"/>
      <c r="F44" s="425"/>
      <c r="G44" s="425"/>
      <c r="H44" s="427"/>
      <c r="I44" s="366" t="s">
        <v>29</v>
      </c>
      <c r="J44" s="391"/>
      <c r="K44" s="51" t="s">
        <v>47</v>
      </c>
      <c r="L44" s="53">
        <f t="shared" si="4"/>
        <v>0</v>
      </c>
      <c r="M44" s="313"/>
      <c r="N44" s="313"/>
      <c r="O44" s="313"/>
      <c r="P44" s="313"/>
      <c r="Q44" s="313"/>
      <c r="R44" s="14"/>
    </row>
    <row r="45" spans="1:18" s="5" customFormat="1" ht="75" customHeight="1" x14ac:dyDescent="0.35">
      <c r="A45" s="372"/>
      <c r="B45" s="424"/>
      <c r="C45" s="426"/>
      <c r="D45" s="426"/>
      <c r="E45" s="426"/>
      <c r="F45" s="426"/>
      <c r="G45" s="426"/>
      <c r="H45" s="428"/>
      <c r="I45" s="368"/>
      <c r="J45" s="370"/>
      <c r="K45" s="52" t="s">
        <v>22</v>
      </c>
      <c r="L45" s="53">
        <f>M45+N45+O45+P45+Q45</f>
        <v>62000</v>
      </c>
      <c r="M45" s="326">
        <v>12000</v>
      </c>
      <c r="N45" s="326">
        <v>12000</v>
      </c>
      <c r="O45" s="326">
        <v>12000</v>
      </c>
      <c r="P45" s="326">
        <v>13000</v>
      </c>
      <c r="Q45" s="326">
        <v>13000</v>
      </c>
      <c r="R45" s="13"/>
    </row>
    <row r="46" spans="1:18" s="5" customFormat="1" ht="39" customHeight="1" x14ac:dyDescent="0.35">
      <c r="A46" s="372"/>
      <c r="B46" s="366" t="s">
        <v>51</v>
      </c>
      <c r="C46" s="87">
        <f t="shared" ref="C46:C51" si="7">D46+E46+F46+G46+H46</f>
        <v>0</v>
      </c>
      <c r="D46" s="232"/>
      <c r="E46" s="232"/>
      <c r="F46" s="232"/>
      <c r="G46" s="232"/>
      <c r="H46" s="232"/>
      <c r="I46" s="366" t="s">
        <v>36</v>
      </c>
      <c r="J46" s="371" t="s">
        <v>100</v>
      </c>
      <c r="K46" s="51" t="s">
        <v>47</v>
      </c>
      <c r="L46" s="53">
        <f t="shared" ref="L46:L51" si="8">M46+N46+O46+P46+Q46</f>
        <v>0</v>
      </c>
      <c r="M46" s="313"/>
      <c r="N46" s="313"/>
      <c r="O46" s="313"/>
      <c r="P46" s="313"/>
      <c r="Q46" s="313"/>
      <c r="R46" s="13"/>
    </row>
    <row r="47" spans="1:18" s="5" customFormat="1" ht="84.75" customHeight="1" x14ac:dyDescent="0.35">
      <c r="A47" s="372"/>
      <c r="B47" s="368"/>
      <c r="C47" s="312">
        <f t="shared" si="7"/>
        <v>0</v>
      </c>
      <c r="D47" s="232"/>
      <c r="E47" s="232"/>
      <c r="F47" s="232"/>
      <c r="G47" s="232"/>
      <c r="H47" s="232"/>
      <c r="I47" s="368"/>
      <c r="J47" s="372"/>
      <c r="K47" s="52" t="s">
        <v>22</v>
      </c>
      <c r="L47" s="53">
        <f t="shared" si="8"/>
        <v>0</v>
      </c>
      <c r="M47" s="326"/>
      <c r="N47" s="326"/>
      <c r="O47" s="326"/>
      <c r="P47" s="326"/>
      <c r="Q47" s="326"/>
      <c r="R47" s="13"/>
    </row>
    <row r="48" spans="1:18" s="5" customFormat="1" ht="42" customHeight="1" x14ac:dyDescent="0.35">
      <c r="A48" s="372"/>
      <c r="B48" s="366" t="s">
        <v>52</v>
      </c>
      <c r="C48" s="312">
        <f t="shared" si="7"/>
        <v>0</v>
      </c>
      <c r="D48" s="232"/>
      <c r="E48" s="232"/>
      <c r="F48" s="232"/>
      <c r="G48" s="232"/>
      <c r="H48" s="232"/>
      <c r="I48" s="366" t="s">
        <v>37</v>
      </c>
      <c r="J48" s="372"/>
      <c r="K48" s="51" t="s">
        <v>47</v>
      </c>
      <c r="L48" s="53">
        <f t="shared" si="8"/>
        <v>0</v>
      </c>
      <c r="M48" s="313"/>
      <c r="N48" s="313"/>
      <c r="O48" s="313"/>
      <c r="P48" s="313"/>
      <c r="Q48" s="313"/>
      <c r="R48" s="13"/>
    </row>
    <row r="49" spans="1:18" s="5" customFormat="1" ht="80.25" customHeight="1" x14ac:dyDescent="0.35">
      <c r="A49" s="372"/>
      <c r="B49" s="368"/>
      <c r="C49" s="312">
        <f t="shared" si="7"/>
        <v>0</v>
      </c>
      <c r="D49" s="232"/>
      <c r="E49" s="232"/>
      <c r="F49" s="232"/>
      <c r="G49" s="232"/>
      <c r="H49" s="232"/>
      <c r="I49" s="368"/>
      <c r="J49" s="372"/>
      <c r="K49" s="52" t="s">
        <v>22</v>
      </c>
      <c r="L49" s="53">
        <f t="shared" si="8"/>
        <v>0</v>
      </c>
      <c r="M49" s="326"/>
      <c r="N49" s="326"/>
      <c r="O49" s="326"/>
      <c r="P49" s="326"/>
      <c r="Q49" s="326"/>
      <c r="R49" s="13"/>
    </row>
    <row r="50" spans="1:18" s="5" customFormat="1" ht="62.25" customHeight="1" x14ac:dyDescent="0.35">
      <c r="A50" s="372"/>
      <c r="B50" s="366" t="s">
        <v>53</v>
      </c>
      <c r="C50" s="312">
        <f t="shared" si="7"/>
        <v>0</v>
      </c>
      <c r="D50" s="232"/>
      <c r="E50" s="232"/>
      <c r="F50" s="232"/>
      <c r="G50" s="232"/>
      <c r="H50" s="232"/>
      <c r="I50" s="366" t="s">
        <v>38</v>
      </c>
      <c r="J50" s="372"/>
      <c r="K50" s="51" t="s">
        <v>47</v>
      </c>
      <c r="L50" s="53">
        <f t="shared" si="8"/>
        <v>0</v>
      </c>
      <c r="M50" s="313"/>
      <c r="N50" s="313"/>
      <c r="O50" s="313"/>
      <c r="P50" s="313"/>
      <c r="Q50" s="313"/>
      <c r="R50" s="13"/>
    </row>
    <row r="51" spans="1:18" s="5" customFormat="1" ht="60" customHeight="1" x14ac:dyDescent="0.35">
      <c r="A51" s="373"/>
      <c r="B51" s="368"/>
      <c r="C51" s="312">
        <f t="shared" si="7"/>
        <v>0</v>
      </c>
      <c r="D51" s="232"/>
      <c r="E51" s="232"/>
      <c r="F51" s="232"/>
      <c r="G51" s="232"/>
      <c r="H51" s="232"/>
      <c r="I51" s="368"/>
      <c r="J51" s="373"/>
      <c r="K51" s="52" t="s">
        <v>22</v>
      </c>
      <c r="L51" s="53">
        <f t="shared" si="8"/>
        <v>0</v>
      </c>
      <c r="M51" s="326"/>
      <c r="N51" s="326"/>
      <c r="O51" s="326"/>
      <c r="P51" s="326"/>
      <c r="Q51" s="326"/>
      <c r="R51" s="13"/>
    </row>
    <row r="52" spans="1:18" s="5" customFormat="1" ht="87.75" customHeight="1" x14ac:dyDescent="0.35">
      <c r="A52" s="90"/>
      <c r="B52" s="18"/>
      <c r="C52" s="112"/>
      <c r="D52" s="29"/>
      <c r="E52" s="29"/>
      <c r="F52" s="29"/>
      <c r="G52" s="29"/>
      <c r="H52" s="29"/>
      <c r="I52" s="29"/>
      <c r="J52" s="91"/>
      <c r="K52" s="92" t="s">
        <v>19</v>
      </c>
      <c r="L52" s="53">
        <f t="shared" ref="L52:L57" si="9">M52+N52+O52+P52+Q52</f>
        <v>115000</v>
      </c>
      <c r="M52" s="93">
        <f>M53+M54</f>
        <v>22000</v>
      </c>
      <c r="N52" s="93">
        <f>N53+N54</f>
        <v>22000</v>
      </c>
      <c r="O52" s="93">
        <f>O53+O54</f>
        <v>23000</v>
      </c>
      <c r="P52" s="93">
        <f>P53+P54</f>
        <v>24000</v>
      </c>
      <c r="Q52" s="93">
        <f>Q53+Q54</f>
        <v>24000</v>
      </c>
      <c r="R52" s="13"/>
    </row>
    <row r="53" spans="1:18" s="5" customFormat="1" ht="95.25" customHeight="1" x14ac:dyDescent="0.35">
      <c r="A53" s="90"/>
      <c r="B53" s="18"/>
      <c r="C53" s="18"/>
      <c r="D53" s="29"/>
      <c r="E53" s="29"/>
      <c r="F53" s="29"/>
      <c r="G53" s="29"/>
      <c r="H53" s="29"/>
      <c r="I53" s="29"/>
      <c r="J53" s="57" t="s">
        <v>20</v>
      </c>
      <c r="K53" s="58" t="s">
        <v>47</v>
      </c>
      <c r="L53" s="53">
        <f t="shared" si="9"/>
        <v>0</v>
      </c>
      <c r="M53" s="94">
        <f t="shared" ref="M53:Q53" si="10">M41+M44+M46+M48+M50</f>
        <v>0</v>
      </c>
      <c r="N53" s="94">
        <f t="shared" si="10"/>
        <v>0</v>
      </c>
      <c r="O53" s="94">
        <f t="shared" si="10"/>
        <v>0</v>
      </c>
      <c r="P53" s="94">
        <f t="shared" si="10"/>
        <v>0</v>
      </c>
      <c r="Q53" s="94">
        <f t="shared" si="10"/>
        <v>0</v>
      </c>
      <c r="R53" s="13"/>
    </row>
    <row r="54" spans="1:18" s="5" customFormat="1" ht="75" customHeight="1" x14ac:dyDescent="0.35">
      <c r="A54" s="90"/>
      <c r="B54" s="18"/>
      <c r="C54" s="18"/>
      <c r="D54" s="29"/>
      <c r="E54" s="29"/>
      <c r="F54" s="29"/>
      <c r="G54" s="29"/>
      <c r="H54" s="29"/>
      <c r="I54" s="29"/>
      <c r="J54" s="30"/>
      <c r="K54" s="45" t="s">
        <v>22</v>
      </c>
      <c r="L54" s="53">
        <f t="shared" si="9"/>
        <v>115000</v>
      </c>
      <c r="M54" s="94">
        <f>M42+M45+M47+M49+M51+M43</f>
        <v>22000</v>
      </c>
      <c r="N54" s="94">
        <f t="shared" ref="N54:Q54" si="11">N42+N45+N47+N49+N51+N43</f>
        <v>22000</v>
      </c>
      <c r="O54" s="94">
        <f t="shared" si="11"/>
        <v>23000</v>
      </c>
      <c r="P54" s="94">
        <f t="shared" si="11"/>
        <v>24000</v>
      </c>
      <c r="Q54" s="94">
        <f t="shared" si="11"/>
        <v>24000</v>
      </c>
      <c r="R54" s="13"/>
    </row>
    <row r="55" spans="1:18" s="5" customFormat="1" ht="109.5" customHeight="1" x14ac:dyDescent="0.35">
      <c r="A55" s="412"/>
      <c r="B55" s="413"/>
      <c r="C55" s="25"/>
      <c r="D55" s="25"/>
      <c r="E55" s="25"/>
      <c r="F55" s="25"/>
      <c r="G55" s="25"/>
      <c r="H55" s="25"/>
      <c r="I55" s="25"/>
      <c r="J55" s="95"/>
      <c r="K55" s="96" t="s">
        <v>21</v>
      </c>
      <c r="L55" s="97">
        <f t="shared" ref="L55:Q55" si="12">L56+L57</f>
        <v>196350</v>
      </c>
      <c r="M55" s="97">
        <f t="shared" si="12"/>
        <v>37230</v>
      </c>
      <c r="N55" s="97">
        <f t="shared" si="12"/>
        <v>37330</v>
      </c>
      <c r="O55" s="97">
        <f t="shared" si="12"/>
        <v>39330</v>
      </c>
      <c r="P55" s="97">
        <f t="shared" si="12"/>
        <v>40930</v>
      </c>
      <c r="Q55" s="97">
        <f t="shared" si="12"/>
        <v>41530</v>
      </c>
      <c r="R55" s="13"/>
    </row>
    <row r="56" spans="1:18" s="5" customFormat="1" ht="39" customHeight="1" x14ac:dyDescent="0.35">
      <c r="A56" s="24"/>
      <c r="B56" s="25"/>
      <c r="C56" s="25"/>
      <c r="D56" s="25"/>
      <c r="E56" s="25"/>
      <c r="F56" s="25"/>
      <c r="G56" s="25"/>
      <c r="H56" s="25"/>
      <c r="I56" s="25"/>
      <c r="J56" s="98" t="s">
        <v>20</v>
      </c>
      <c r="K56" s="38" t="s">
        <v>47</v>
      </c>
      <c r="L56" s="97">
        <f t="shared" si="9"/>
        <v>0</v>
      </c>
      <c r="M56" s="97">
        <f>M24+M39+M53+M34</f>
        <v>0</v>
      </c>
      <c r="N56" s="97">
        <f t="shared" ref="N56:Q56" si="13">N24+N39+N53+N34</f>
        <v>0</v>
      </c>
      <c r="O56" s="97">
        <f t="shared" si="13"/>
        <v>0</v>
      </c>
      <c r="P56" s="97">
        <f t="shared" si="13"/>
        <v>0</v>
      </c>
      <c r="Q56" s="97">
        <f t="shared" si="13"/>
        <v>0</v>
      </c>
      <c r="R56" s="13"/>
    </row>
    <row r="57" spans="1:18" s="5" customFormat="1" ht="62.25" customHeight="1" x14ac:dyDescent="0.35">
      <c r="A57" s="99"/>
      <c r="B57" s="100"/>
      <c r="C57" s="100"/>
      <c r="D57" s="100"/>
      <c r="E57" s="100"/>
      <c r="F57" s="100"/>
      <c r="G57" s="100"/>
      <c r="H57" s="100"/>
      <c r="I57" s="100"/>
      <c r="J57" s="101"/>
      <c r="K57" s="39" t="s">
        <v>22</v>
      </c>
      <c r="L57" s="97">
        <f t="shared" si="9"/>
        <v>196350</v>
      </c>
      <c r="M57" s="97">
        <f>M10+M25+M35+M40+M54</f>
        <v>37230</v>
      </c>
      <c r="N57" s="97">
        <f t="shared" ref="N57:Q57" si="14">N10+N25+N35+N40+N54</f>
        <v>37330</v>
      </c>
      <c r="O57" s="97">
        <f t="shared" si="14"/>
        <v>39330</v>
      </c>
      <c r="P57" s="97">
        <f t="shared" si="14"/>
        <v>40930</v>
      </c>
      <c r="Q57" s="97">
        <f t="shared" si="14"/>
        <v>41530</v>
      </c>
      <c r="R57" s="13"/>
    </row>
    <row r="58" spans="1:18" ht="23.25" x14ac:dyDescent="0.35">
      <c r="A58" s="23"/>
      <c r="B58" s="23"/>
      <c r="C58" s="23"/>
      <c r="D58" s="23"/>
      <c r="E58" s="23"/>
      <c r="F58" s="23"/>
      <c r="G58" s="23"/>
      <c r="H58" s="23"/>
      <c r="I58" s="23"/>
      <c r="J58" s="37"/>
      <c r="K58" s="36"/>
      <c r="L58" s="23"/>
      <c r="M58" s="23"/>
      <c r="N58" s="23"/>
      <c r="O58" s="23"/>
      <c r="P58" s="23"/>
      <c r="Q58" s="23"/>
      <c r="R58" s="17"/>
    </row>
    <row r="59" spans="1:18" ht="30.75" customHeight="1" x14ac:dyDescent="0.35">
      <c r="A59" s="23"/>
      <c r="B59" s="23"/>
      <c r="C59" s="23"/>
      <c r="D59" s="23"/>
      <c r="E59" s="23"/>
      <c r="F59" s="23"/>
      <c r="G59" s="23"/>
      <c r="H59" s="23"/>
      <c r="I59" s="23"/>
      <c r="J59" s="37"/>
      <c r="K59" s="36"/>
      <c r="L59" s="23"/>
      <c r="M59" s="23"/>
      <c r="N59" s="23"/>
      <c r="O59" s="23"/>
      <c r="P59" s="23"/>
      <c r="Q59" s="23"/>
      <c r="R59" s="17"/>
    </row>
    <row r="60" spans="1:18" ht="30.75" customHeight="1" x14ac:dyDescent="0.35">
      <c r="A60" s="23"/>
      <c r="B60" s="23"/>
      <c r="C60" s="23"/>
      <c r="D60" s="23"/>
      <c r="E60" s="23"/>
      <c r="F60" s="23"/>
      <c r="G60" s="23"/>
      <c r="H60" s="23"/>
      <c r="I60" s="23"/>
      <c r="J60" s="37"/>
      <c r="K60" s="36"/>
      <c r="L60" s="23"/>
      <c r="M60" s="23"/>
      <c r="N60" s="23"/>
      <c r="O60" s="23"/>
      <c r="P60" s="23"/>
      <c r="Q60" s="23"/>
      <c r="R60" s="17"/>
    </row>
    <row r="61" spans="1:18" ht="30.75" customHeight="1" x14ac:dyDescent="0.3">
      <c r="A61" s="414" t="s">
        <v>60</v>
      </c>
      <c r="B61" s="414"/>
      <c r="C61" s="414"/>
      <c r="D61" s="414"/>
      <c r="E61" s="414"/>
      <c r="F61" s="414"/>
      <c r="G61" s="414"/>
      <c r="H61" s="414"/>
      <c r="I61" s="414"/>
      <c r="J61" s="414"/>
      <c r="K61" s="414"/>
      <c r="L61" s="414"/>
      <c r="M61" s="414"/>
      <c r="N61" s="414"/>
      <c r="O61" s="414"/>
      <c r="P61" s="414"/>
      <c r="Q61" s="414"/>
      <c r="R61" s="17"/>
    </row>
    <row r="62" spans="1:18" ht="32.25" customHeight="1" x14ac:dyDescent="0.4">
      <c r="A62" s="415"/>
      <c r="B62" s="415"/>
      <c r="C62" s="415"/>
      <c r="D62" s="415"/>
      <c r="E62" s="415"/>
      <c r="F62" s="415"/>
      <c r="G62" s="415"/>
      <c r="H62" s="415"/>
      <c r="I62" s="415"/>
      <c r="J62" s="415"/>
      <c r="K62" s="415"/>
      <c r="L62" s="415"/>
      <c r="M62" s="415"/>
      <c r="N62" s="415"/>
      <c r="O62" s="415"/>
      <c r="P62" s="415"/>
      <c r="Q62" s="415"/>
      <c r="R62" s="17"/>
    </row>
    <row r="63" spans="1:18" ht="26.25" x14ac:dyDescent="0.4">
      <c r="A63" s="415"/>
      <c r="B63" s="415"/>
      <c r="C63" s="415"/>
      <c r="D63" s="415"/>
      <c r="E63" s="415"/>
      <c r="F63" s="415"/>
      <c r="G63" s="415"/>
      <c r="H63" s="415"/>
      <c r="I63" s="415"/>
      <c r="J63" s="415"/>
      <c r="K63" s="415"/>
      <c r="L63" s="415"/>
      <c r="M63" s="415"/>
      <c r="N63" s="415"/>
      <c r="O63" s="415"/>
      <c r="P63" s="415"/>
      <c r="Q63" s="415"/>
      <c r="R63" s="17"/>
    </row>
    <row r="64" spans="1:18" x14ac:dyDescent="0.25">
      <c r="A64" s="17"/>
      <c r="B64" s="17"/>
      <c r="C64" s="17"/>
      <c r="D64" s="17"/>
      <c r="E64" s="17"/>
      <c r="F64" s="17"/>
      <c r="G64" s="17"/>
      <c r="H64" s="17"/>
      <c r="I64" s="17"/>
      <c r="J64" s="16"/>
      <c r="K64" s="15"/>
      <c r="L64" s="17"/>
      <c r="M64" s="17"/>
      <c r="N64" s="17"/>
      <c r="O64" s="17"/>
      <c r="P64" s="17"/>
      <c r="Q64" s="17"/>
      <c r="R64" s="17"/>
    </row>
    <row r="65" spans="1:18" x14ac:dyDescent="0.25">
      <c r="A65" s="17"/>
      <c r="B65" s="17"/>
      <c r="C65" s="17"/>
      <c r="D65" s="17"/>
      <c r="E65" s="17"/>
      <c r="F65" s="17"/>
      <c r="G65" s="17"/>
      <c r="H65" s="17"/>
      <c r="I65" s="17"/>
      <c r="J65" s="16"/>
      <c r="K65" s="15"/>
      <c r="L65" s="17"/>
      <c r="M65" s="17"/>
      <c r="N65" s="17"/>
      <c r="O65" s="17"/>
      <c r="P65" s="17"/>
      <c r="Q65" s="17"/>
      <c r="R65" s="17"/>
    </row>
    <row r="66" spans="1:18" x14ac:dyDescent="0.25">
      <c r="C66" s="4"/>
      <c r="D66" s="4"/>
      <c r="E66" s="4"/>
      <c r="F66" s="4"/>
      <c r="G66" s="4"/>
      <c r="H66" s="4"/>
      <c r="L66" s="4"/>
      <c r="M66" s="4"/>
      <c r="N66" s="4"/>
      <c r="O66" s="4"/>
      <c r="P66" s="4"/>
      <c r="Q66" s="4"/>
      <c r="R66" s="4"/>
    </row>
    <row r="67" spans="1:18" x14ac:dyDescent="0.25">
      <c r="C67" s="4"/>
      <c r="D67" s="4"/>
      <c r="E67" s="4"/>
      <c r="F67" s="4"/>
      <c r="G67" s="4"/>
      <c r="H67" s="4"/>
      <c r="L67" s="4"/>
      <c r="M67" s="4"/>
      <c r="N67" s="4"/>
      <c r="O67" s="4"/>
      <c r="P67" s="4"/>
      <c r="Q67" s="4"/>
      <c r="R67" s="4"/>
    </row>
    <row r="68" spans="1:18" x14ac:dyDescent="0.25">
      <c r="C68" s="4"/>
      <c r="D68" s="4"/>
      <c r="E68" s="4"/>
      <c r="F68" s="4"/>
      <c r="G68" s="4"/>
      <c r="H68" s="4"/>
      <c r="L68" s="4"/>
      <c r="M68" s="4"/>
      <c r="N68" s="4"/>
      <c r="O68" s="4"/>
      <c r="P68" s="4"/>
      <c r="Q68" s="4"/>
      <c r="R68" s="4"/>
    </row>
    <row r="69" spans="1:18" x14ac:dyDescent="0.25">
      <c r="C69" s="4"/>
      <c r="D69" s="4"/>
      <c r="E69" s="4"/>
      <c r="F69" s="4"/>
      <c r="G69" s="4"/>
      <c r="H69" s="4"/>
      <c r="L69" s="4"/>
      <c r="M69" s="4"/>
      <c r="N69" s="4"/>
      <c r="O69" s="4"/>
      <c r="P69" s="4"/>
      <c r="Q69" s="4"/>
      <c r="R69" s="4"/>
    </row>
    <row r="70" spans="1:18" x14ac:dyDescent="0.25">
      <c r="C70" s="4"/>
      <c r="D70" s="4"/>
      <c r="E70" s="4"/>
      <c r="F70" s="4"/>
      <c r="G70" s="4"/>
      <c r="H70" s="4"/>
      <c r="L70" s="4"/>
      <c r="M70" s="4"/>
      <c r="N70" s="4"/>
      <c r="O70" s="4"/>
      <c r="P70" s="4"/>
      <c r="Q70" s="4"/>
      <c r="R70" s="4"/>
    </row>
    <row r="71" spans="1:18" x14ac:dyDescent="0.25">
      <c r="C71" s="4"/>
      <c r="D71" s="4"/>
      <c r="E71" s="4"/>
      <c r="F71" s="4"/>
      <c r="G71" s="4"/>
      <c r="H71" s="4"/>
      <c r="L71" s="4"/>
      <c r="M71" s="4"/>
      <c r="N71" s="4"/>
      <c r="O71" s="4"/>
      <c r="P71" s="4"/>
      <c r="Q71" s="4"/>
      <c r="R71" s="4"/>
    </row>
    <row r="72" spans="1:18" x14ac:dyDescent="0.25">
      <c r="C72" s="4"/>
      <c r="D72" s="4"/>
      <c r="E72" s="4"/>
      <c r="F72" s="4"/>
      <c r="G72" s="4"/>
      <c r="H72" s="4"/>
      <c r="L72" s="4"/>
      <c r="M72" s="4"/>
      <c r="N72" s="4"/>
      <c r="O72" s="4"/>
      <c r="P72" s="4"/>
      <c r="Q72" s="4"/>
      <c r="R72" s="4"/>
    </row>
    <row r="73" spans="1:18" x14ac:dyDescent="0.25">
      <c r="C73" s="4"/>
      <c r="D73" s="4"/>
      <c r="E73" s="4"/>
      <c r="F73" s="4"/>
      <c r="G73" s="4"/>
      <c r="H73" s="4"/>
      <c r="L73" s="4"/>
      <c r="M73" s="4"/>
      <c r="N73" s="4"/>
      <c r="O73" s="4"/>
      <c r="P73" s="4"/>
      <c r="Q73" s="4"/>
      <c r="R73" s="4"/>
    </row>
    <row r="74" spans="1:18" x14ac:dyDescent="0.25">
      <c r="C74" s="4"/>
      <c r="D74" s="4"/>
      <c r="E74" s="4"/>
      <c r="F74" s="4"/>
      <c r="G74" s="4"/>
      <c r="H74" s="4"/>
      <c r="L74" s="4"/>
      <c r="M74" s="4"/>
      <c r="N74" s="4"/>
      <c r="O74" s="4"/>
      <c r="P74" s="4"/>
      <c r="Q74" s="4"/>
      <c r="R74" s="4"/>
    </row>
    <row r="75" spans="1:18" x14ac:dyDescent="0.25">
      <c r="C75" s="4"/>
      <c r="D75" s="4"/>
      <c r="E75" s="4"/>
      <c r="F75" s="4"/>
      <c r="G75" s="4"/>
      <c r="H75" s="4"/>
      <c r="L75" s="4"/>
      <c r="M75" s="4"/>
      <c r="N75" s="4"/>
      <c r="O75" s="4"/>
      <c r="P75" s="4"/>
      <c r="Q75" s="4"/>
      <c r="R75" s="4"/>
    </row>
    <row r="76" spans="1:18" x14ac:dyDescent="0.25">
      <c r="C76" s="4"/>
      <c r="D76" s="4"/>
      <c r="E76" s="4"/>
      <c r="F76" s="4"/>
      <c r="G76" s="4"/>
      <c r="H76" s="4"/>
      <c r="L76" s="4"/>
      <c r="M76" s="4"/>
      <c r="N76" s="4"/>
      <c r="O76" s="4"/>
      <c r="P76" s="4"/>
      <c r="Q76" s="4"/>
      <c r="R76" s="4"/>
    </row>
    <row r="77" spans="1:18" x14ac:dyDescent="0.25">
      <c r="C77" s="4"/>
      <c r="D77" s="4"/>
      <c r="E77" s="4"/>
      <c r="F77" s="4"/>
      <c r="G77" s="4"/>
      <c r="H77" s="4"/>
      <c r="L77" s="4"/>
      <c r="M77" s="4"/>
      <c r="N77" s="4"/>
      <c r="O77" s="4"/>
      <c r="P77" s="4"/>
      <c r="Q77" s="4"/>
      <c r="R77" s="4"/>
    </row>
    <row r="78" spans="1:18" x14ac:dyDescent="0.25">
      <c r="C78" s="4"/>
      <c r="D78" s="4"/>
      <c r="E78" s="4"/>
      <c r="F78" s="4"/>
      <c r="G78" s="4"/>
      <c r="H78" s="4"/>
      <c r="L78" s="4"/>
      <c r="M78" s="4"/>
      <c r="N78" s="4"/>
      <c r="O78" s="4"/>
      <c r="P78" s="4"/>
      <c r="Q78" s="4"/>
      <c r="R78" s="4"/>
    </row>
    <row r="79" spans="1:18" x14ac:dyDescent="0.25">
      <c r="C79" s="4"/>
      <c r="D79" s="4"/>
      <c r="E79" s="4"/>
      <c r="F79" s="4"/>
      <c r="G79" s="4"/>
      <c r="H79" s="4"/>
      <c r="L79" s="4"/>
      <c r="M79" s="4"/>
      <c r="N79" s="4"/>
      <c r="O79" s="4"/>
      <c r="P79" s="4"/>
      <c r="Q79" s="4"/>
      <c r="R79" s="4"/>
    </row>
    <row r="80" spans="1:18" x14ac:dyDescent="0.25">
      <c r="C80" s="4"/>
      <c r="D80" s="4"/>
      <c r="E80" s="4"/>
      <c r="F80" s="4"/>
      <c r="G80" s="4"/>
      <c r="H80" s="4"/>
      <c r="L80" s="4"/>
      <c r="M80" s="4"/>
      <c r="N80" s="4"/>
      <c r="O80" s="4"/>
      <c r="P80" s="4"/>
      <c r="Q80" s="4"/>
      <c r="R80" s="4"/>
    </row>
  </sheetData>
  <mergeCells count="121">
    <mergeCell ref="A55:B55"/>
    <mergeCell ref="A61:Q61"/>
    <mergeCell ref="A62:Q62"/>
    <mergeCell ref="A63:Q63"/>
    <mergeCell ref="H44:H45"/>
    <mergeCell ref="I44:I45"/>
    <mergeCell ref="B46:B47"/>
    <mergeCell ref="I46:I47"/>
    <mergeCell ref="J46:J51"/>
    <mergeCell ref="B48:B49"/>
    <mergeCell ref="I48:I49"/>
    <mergeCell ref="B50:B51"/>
    <mergeCell ref="I50:I51"/>
    <mergeCell ref="N32:N33"/>
    <mergeCell ref="O32:O33"/>
    <mergeCell ref="P32:P33"/>
    <mergeCell ref="G41:G42"/>
    <mergeCell ref="H41:H42"/>
    <mergeCell ref="I41:I42"/>
    <mergeCell ref="J41:J45"/>
    <mergeCell ref="B44:B45"/>
    <mergeCell ref="C44:C45"/>
    <mergeCell ref="D44:D45"/>
    <mergeCell ref="E44:E45"/>
    <mergeCell ref="F44:F45"/>
    <mergeCell ref="G44:G45"/>
    <mergeCell ref="A36:A40"/>
    <mergeCell ref="I36:I37"/>
    <mergeCell ref="J36:J37"/>
    <mergeCell ref="A41:A51"/>
    <mergeCell ref="B41:B42"/>
    <mergeCell ref="C41:C42"/>
    <mergeCell ref="D41:D42"/>
    <mergeCell ref="E41:E42"/>
    <mergeCell ref="F41:F42"/>
    <mergeCell ref="Q20:Q21"/>
    <mergeCell ref="A26:A35"/>
    <mergeCell ref="B26:B27"/>
    <mergeCell ref="C26:C27"/>
    <mergeCell ref="D26:D27"/>
    <mergeCell ref="E26:E27"/>
    <mergeCell ref="F26:F27"/>
    <mergeCell ref="G26:G27"/>
    <mergeCell ref="H26:H27"/>
    <mergeCell ref="I26:I27"/>
    <mergeCell ref="J26:J31"/>
    <mergeCell ref="I28:I29"/>
    <mergeCell ref="B30:B31"/>
    <mergeCell ref="C30:C31"/>
    <mergeCell ref="D30:D31"/>
    <mergeCell ref="E30:E31"/>
    <mergeCell ref="F30:F31"/>
    <mergeCell ref="G30:G31"/>
    <mergeCell ref="H30:H31"/>
    <mergeCell ref="I30:I31"/>
    <mergeCell ref="Q32:Q33"/>
    <mergeCell ref="K32:K33"/>
    <mergeCell ref="L32:L33"/>
    <mergeCell ref="M32:M33"/>
    <mergeCell ref="Q16:Q17"/>
    <mergeCell ref="I18:I19"/>
    <mergeCell ref="B20:B21"/>
    <mergeCell ref="I20:I22"/>
    <mergeCell ref="K20:K21"/>
    <mergeCell ref="L20:L21"/>
    <mergeCell ref="M20:M21"/>
    <mergeCell ref="N20:N21"/>
    <mergeCell ref="O20:O21"/>
    <mergeCell ref="P20:P21"/>
    <mergeCell ref="K16:K17"/>
    <mergeCell ref="L16:L17"/>
    <mergeCell ref="M16:M17"/>
    <mergeCell ref="N16:N17"/>
    <mergeCell ref="O16:O17"/>
    <mergeCell ref="P16:P17"/>
    <mergeCell ref="J11:J22"/>
    <mergeCell ref="I13:I14"/>
    <mergeCell ref="B15:B17"/>
    <mergeCell ref="C15:C16"/>
    <mergeCell ref="D15:D16"/>
    <mergeCell ref="E15:E16"/>
    <mergeCell ref="F15:F16"/>
    <mergeCell ref="G15:G16"/>
    <mergeCell ref="H15:H16"/>
    <mergeCell ref="I15:I17"/>
    <mergeCell ref="J6:J7"/>
    <mergeCell ref="A11:A25"/>
    <mergeCell ref="B11:B12"/>
    <mergeCell ref="C11:C12"/>
    <mergeCell ref="D11:D12"/>
    <mergeCell ref="E11:E12"/>
    <mergeCell ref="F11:F12"/>
    <mergeCell ref="G11:G12"/>
    <mergeCell ref="H11:H12"/>
    <mergeCell ref="I11:I12"/>
    <mergeCell ref="A6:A10"/>
    <mergeCell ref="B6:B7"/>
    <mergeCell ref="C6:C7"/>
    <mergeCell ref="D6:D7"/>
    <mergeCell ref="E6:E7"/>
    <mergeCell ref="F6:F7"/>
    <mergeCell ref="G6:G7"/>
    <mergeCell ref="H6:H7"/>
    <mergeCell ref="I6:I7"/>
    <mergeCell ref="O1:R1"/>
    <mergeCell ref="A2:Q2"/>
    <mergeCell ref="A3:A5"/>
    <mergeCell ref="B3:B5"/>
    <mergeCell ref="C3:H3"/>
    <mergeCell ref="I3:I5"/>
    <mergeCell ref="J3:J5"/>
    <mergeCell ref="K3:K5"/>
    <mergeCell ref="L3:L5"/>
    <mergeCell ref="M3:Q3"/>
    <mergeCell ref="Q4:Q5"/>
    <mergeCell ref="C4:C5"/>
    <mergeCell ref="D4:H4"/>
    <mergeCell ref="M4:M5"/>
    <mergeCell ref="N4:N5"/>
    <mergeCell ref="O4:O5"/>
    <mergeCell ref="P4:P5"/>
  </mergeCells>
  <printOptions horizontalCentered="1"/>
  <pageMargins left="0.31" right="0.19685039370078741" top="0.35" bottom="0.34" header="0.15748031496062992" footer="0"/>
  <pageSetup paperSize="9" scale="13" fitToHeight="8" orientation="landscape" r:id="rId1"/>
  <headerFooter alignWithMargins="0"/>
  <rowBreaks count="1" manualBreakCount="1">
    <brk id="65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R80"/>
  <sheetViews>
    <sheetView view="pageBreakPreview" topLeftCell="B1" zoomScale="50" zoomScaleNormal="60" zoomScaleSheetLayoutView="49" workbookViewId="0">
      <selection activeCell="I20" sqref="I20:I22"/>
    </sheetView>
  </sheetViews>
  <sheetFormatPr defaultColWidth="9.140625" defaultRowHeight="15.75" x14ac:dyDescent="0.25"/>
  <cols>
    <col min="1" max="1" width="42.7109375" style="4" customWidth="1"/>
    <col min="2" max="2" width="55.85546875" style="4" customWidth="1"/>
    <col min="3" max="3" width="12" style="3" customWidth="1"/>
    <col min="4" max="8" width="9.28515625" style="3" customWidth="1"/>
    <col min="9" max="9" width="52.7109375" style="4" customWidth="1"/>
    <col min="10" max="10" width="40" style="7" customWidth="1"/>
    <col min="11" max="11" width="34.28515625" style="6" customWidth="1"/>
    <col min="12" max="12" width="20.28515625" style="3" customWidth="1"/>
    <col min="13" max="13" width="15.5703125" style="1" customWidth="1"/>
    <col min="14" max="14" width="14.7109375" style="1" customWidth="1"/>
    <col min="15" max="16" width="15.85546875" style="1" customWidth="1"/>
    <col min="17" max="17" width="14.85546875" style="1" customWidth="1"/>
    <col min="18" max="16384" width="9.140625" style="1"/>
  </cols>
  <sheetData>
    <row r="1" spans="1:18" ht="56.25" customHeight="1" x14ac:dyDescent="0.2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9"/>
      <c r="M1" s="9"/>
      <c r="N1" s="10"/>
      <c r="O1" s="358" t="s">
        <v>35</v>
      </c>
      <c r="P1" s="358"/>
      <c r="Q1" s="358"/>
      <c r="R1" s="358"/>
    </row>
    <row r="2" spans="1:18" ht="77.25" customHeight="1" thickBot="1" x14ac:dyDescent="0.3">
      <c r="A2" s="359" t="s">
        <v>41</v>
      </c>
      <c r="B2" s="359"/>
      <c r="C2" s="359"/>
      <c r="D2" s="359"/>
      <c r="E2" s="359"/>
      <c r="F2" s="359"/>
      <c r="G2" s="359"/>
      <c r="H2" s="359"/>
      <c r="I2" s="359"/>
      <c r="J2" s="359"/>
      <c r="K2" s="359"/>
      <c r="L2" s="359"/>
      <c r="M2" s="359"/>
      <c r="N2" s="359"/>
      <c r="O2" s="359"/>
      <c r="P2" s="359"/>
      <c r="Q2" s="359"/>
      <c r="R2" s="11"/>
    </row>
    <row r="3" spans="1:18" ht="32.25" customHeight="1" x14ac:dyDescent="0.25">
      <c r="A3" s="360" t="s">
        <v>0</v>
      </c>
      <c r="B3" s="360" t="s">
        <v>1</v>
      </c>
      <c r="C3" s="360" t="s">
        <v>2</v>
      </c>
      <c r="D3" s="360"/>
      <c r="E3" s="360"/>
      <c r="F3" s="360"/>
      <c r="G3" s="360"/>
      <c r="H3" s="360"/>
      <c r="I3" s="360" t="s">
        <v>3</v>
      </c>
      <c r="J3" s="361" t="s">
        <v>4</v>
      </c>
      <c r="K3" s="362" t="s">
        <v>23</v>
      </c>
      <c r="L3" s="362" t="s">
        <v>45</v>
      </c>
      <c r="M3" s="363" t="s">
        <v>46</v>
      </c>
      <c r="N3" s="363"/>
      <c r="O3" s="363"/>
      <c r="P3" s="363"/>
      <c r="Q3" s="363"/>
      <c r="R3" s="11"/>
    </row>
    <row r="4" spans="1:18" s="2" customFormat="1" ht="19.5" customHeight="1" x14ac:dyDescent="0.25">
      <c r="A4" s="360"/>
      <c r="B4" s="360"/>
      <c r="C4" s="360" t="s">
        <v>5</v>
      </c>
      <c r="D4" s="363" t="s">
        <v>46</v>
      </c>
      <c r="E4" s="363"/>
      <c r="F4" s="363"/>
      <c r="G4" s="363"/>
      <c r="H4" s="363"/>
      <c r="I4" s="360"/>
      <c r="J4" s="361"/>
      <c r="K4" s="360"/>
      <c r="L4" s="360"/>
      <c r="M4" s="363">
        <v>2021</v>
      </c>
      <c r="N4" s="363">
        <v>2022</v>
      </c>
      <c r="O4" s="363">
        <v>2023</v>
      </c>
      <c r="P4" s="363">
        <v>2024</v>
      </c>
      <c r="Q4" s="363">
        <v>2025</v>
      </c>
      <c r="R4" s="12"/>
    </row>
    <row r="5" spans="1:18" s="5" customFormat="1" ht="102" customHeight="1" x14ac:dyDescent="0.35">
      <c r="A5" s="360"/>
      <c r="B5" s="360"/>
      <c r="C5" s="360"/>
      <c r="D5" s="103">
        <v>2021</v>
      </c>
      <c r="E5" s="103">
        <v>2022</v>
      </c>
      <c r="F5" s="103">
        <v>2023</v>
      </c>
      <c r="G5" s="103">
        <v>2024</v>
      </c>
      <c r="H5" s="103">
        <v>2025</v>
      </c>
      <c r="I5" s="360"/>
      <c r="J5" s="361"/>
      <c r="K5" s="360"/>
      <c r="L5" s="360"/>
      <c r="M5" s="363"/>
      <c r="N5" s="363"/>
      <c r="O5" s="363"/>
      <c r="P5" s="363"/>
      <c r="Q5" s="363"/>
      <c r="R5" s="13"/>
    </row>
    <row r="6" spans="1:18" s="5" customFormat="1" ht="21" customHeight="1" x14ac:dyDescent="0.35">
      <c r="A6" s="377" t="s">
        <v>6</v>
      </c>
      <c r="B6" s="380" t="s">
        <v>44</v>
      </c>
      <c r="C6" s="416">
        <f>D6+E6+F6+G6+H6</f>
        <v>0</v>
      </c>
      <c r="D6" s="364"/>
      <c r="E6" s="364"/>
      <c r="F6" s="364"/>
      <c r="G6" s="364"/>
      <c r="H6" s="364"/>
      <c r="I6" s="381" t="s">
        <v>42</v>
      </c>
      <c r="J6" s="369" t="s">
        <v>101</v>
      </c>
      <c r="K6" s="51" t="s">
        <v>47</v>
      </c>
      <c r="L6" s="27">
        <f>M6+N6+O6+P6+Q6</f>
        <v>0</v>
      </c>
      <c r="M6" s="48"/>
      <c r="N6" s="48"/>
      <c r="O6" s="48"/>
      <c r="P6" s="48"/>
      <c r="Q6" s="48"/>
      <c r="R6" s="13"/>
    </row>
    <row r="7" spans="1:18" s="5" customFormat="1" ht="51.75" customHeight="1" x14ac:dyDescent="0.35">
      <c r="A7" s="378"/>
      <c r="B7" s="380"/>
      <c r="C7" s="416"/>
      <c r="D7" s="364"/>
      <c r="E7" s="364"/>
      <c r="F7" s="364"/>
      <c r="G7" s="364"/>
      <c r="H7" s="364"/>
      <c r="I7" s="382"/>
      <c r="J7" s="370"/>
      <c r="K7" s="52" t="s">
        <v>22</v>
      </c>
      <c r="L7" s="53">
        <f t="shared" ref="L7:L16" si="0">M7+N7+O7+P7+Q7</f>
        <v>0</v>
      </c>
      <c r="M7" s="48"/>
      <c r="N7" s="48"/>
      <c r="O7" s="48"/>
      <c r="P7" s="48"/>
      <c r="Q7" s="48"/>
      <c r="R7" s="13"/>
    </row>
    <row r="8" spans="1:18" s="5" customFormat="1" ht="35.25" customHeight="1" x14ac:dyDescent="0.35">
      <c r="A8" s="378"/>
      <c r="B8" s="54"/>
      <c r="C8" s="26"/>
      <c r="D8" s="26"/>
      <c r="E8" s="120"/>
      <c r="F8" s="26"/>
      <c r="G8" s="120"/>
      <c r="H8" s="26"/>
      <c r="I8" s="32"/>
      <c r="J8" s="55"/>
      <c r="K8" s="45" t="s">
        <v>31</v>
      </c>
      <c r="L8" s="53">
        <f t="shared" si="0"/>
        <v>0</v>
      </c>
      <c r="M8" s="56">
        <f>M9+M10</f>
        <v>0</v>
      </c>
      <c r="N8" s="56">
        <f>N9+N10</f>
        <v>0</v>
      </c>
      <c r="O8" s="56">
        <f>O9+O10</f>
        <v>0</v>
      </c>
      <c r="P8" s="56">
        <f>P9+P10</f>
        <v>0</v>
      </c>
      <c r="Q8" s="56">
        <f>Q9+Q10</f>
        <v>0</v>
      </c>
      <c r="R8" s="13"/>
    </row>
    <row r="9" spans="1:18" s="5" customFormat="1" ht="35.25" customHeight="1" x14ac:dyDescent="0.35">
      <c r="A9" s="378"/>
      <c r="B9" s="18"/>
      <c r="C9" s="28"/>
      <c r="D9" s="29"/>
      <c r="E9" s="29"/>
      <c r="F9" s="29"/>
      <c r="G9" s="29"/>
      <c r="H9" s="29"/>
      <c r="I9" s="32"/>
      <c r="J9" s="57" t="s">
        <v>30</v>
      </c>
      <c r="K9" s="58" t="s">
        <v>47</v>
      </c>
      <c r="L9" s="53">
        <f t="shared" si="0"/>
        <v>0</v>
      </c>
      <c r="M9" s="56">
        <f t="shared" ref="M9:Q10" si="1">M6</f>
        <v>0</v>
      </c>
      <c r="N9" s="56">
        <f t="shared" si="1"/>
        <v>0</v>
      </c>
      <c r="O9" s="56">
        <f t="shared" si="1"/>
        <v>0</v>
      </c>
      <c r="P9" s="56">
        <f t="shared" si="1"/>
        <v>0</v>
      </c>
      <c r="Q9" s="56">
        <f t="shared" si="1"/>
        <v>0</v>
      </c>
      <c r="R9" s="13"/>
    </row>
    <row r="10" spans="1:18" s="5" customFormat="1" ht="42.75" customHeight="1" x14ac:dyDescent="0.35">
      <c r="A10" s="379"/>
      <c r="B10" s="18"/>
      <c r="C10" s="28"/>
      <c r="D10" s="29"/>
      <c r="E10" s="29"/>
      <c r="F10" s="29"/>
      <c r="G10" s="29"/>
      <c r="H10" s="29"/>
      <c r="I10" s="29"/>
      <c r="J10" s="55"/>
      <c r="K10" s="117" t="s">
        <v>22</v>
      </c>
      <c r="L10" s="53">
        <f t="shared" si="0"/>
        <v>0</v>
      </c>
      <c r="M10" s="59">
        <f t="shared" si="1"/>
        <v>0</v>
      </c>
      <c r="N10" s="59">
        <f t="shared" si="1"/>
        <v>0</v>
      </c>
      <c r="O10" s="59">
        <f t="shared" si="1"/>
        <v>0</v>
      </c>
      <c r="P10" s="59">
        <f t="shared" si="1"/>
        <v>0</v>
      </c>
      <c r="Q10" s="59">
        <f t="shared" si="1"/>
        <v>0</v>
      </c>
      <c r="R10" s="13"/>
    </row>
    <row r="11" spans="1:18" s="5" customFormat="1" ht="43.5" customHeight="1" x14ac:dyDescent="0.35">
      <c r="A11" s="371" t="s">
        <v>7</v>
      </c>
      <c r="B11" s="374" t="s">
        <v>43</v>
      </c>
      <c r="C11" s="365">
        <f>D11+E11+F11+G11+H11</f>
        <v>1500</v>
      </c>
      <c r="D11" s="376">
        <v>300</v>
      </c>
      <c r="E11" s="376">
        <v>300</v>
      </c>
      <c r="F11" s="376">
        <v>300</v>
      </c>
      <c r="G11" s="376">
        <v>300</v>
      </c>
      <c r="H11" s="376">
        <v>300</v>
      </c>
      <c r="I11" s="374" t="s">
        <v>24</v>
      </c>
      <c r="J11" s="369" t="s">
        <v>101</v>
      </c>
      <c r="K11" s="52" t="s">
        <v>47</v>
      </c>
      <c r="L11" s="53">
        <f t="shared" si="0"/>
        <v>0</v>
      </c>
      <c r="M11" s="119"/>
      <c r="N11" s="119"/>
      <c r="O11" s="119"/>
      <c r="P11" s="119"/>
      <c r="Q11" s="119"/>
      <c r="R11" s="13"/>
    </row>
    <row r="12" spans="1:18" s="5" customFormat="1" ht="51.75" customHeight="1" x14ac:dyDescent="0.35">
      <c r="A12" s="372"/>
      <c r="B12" s="375"/>
      <c r="C12" s="437"/>
      <c r="D12" s="376"/>
      <c r="E12" s="376"/>
      <c r="F12" s="376"/>
      <c r="G12" s="376"/>
      <c r="H12" s="376"/>
      <c r="I12" s="375"/>
      <c r="J12" s="391"/>
      <c r="K12" s="52" t="s">
        <v>22</v>
      </c>
      <c r="L12" s="53">
        <f>M12+N12+O12+P12+Q12</f>
        <v>4665.5</v>
      </c>
      <c r="M12" s="119">
        <f>1685.4-229.9-600</f>
        <v>855.5</v>
      </c>
      <c r="N12" s="119">
        <f>1530-630</f>
        <v>900</v>
      </c>
      <c r="O12" s="119">
        <f>1600-660</f>
        <v>940</v>
      </c>
      <c r="P12" s="119">
        <f>1650-700</f>
        <v>950</v>
      </c>
      <c r="Q12" s="119">
        <f>1750-730</f>
        <v>1020</v>
      </c>
      <c r="R12" s="13"/>
    </row>
    <row r="13" spans="1:18" s="5" customFormat="1" ht="43.5" customHeight="1" x14ac:dyDescent="0.35">
      <c r="A13" s="372"/>
      <c r="B13" s="20"/>
      <c r="C13" s="21"/>
      <c r="D13" s="22"/>
      <c r="E13" s="22"/>
      <c r="F13" s="22"/>
      <c r="G13" s="22"/>
      <c r="H13" s="22"/>
      <c r="I13" s="392" t="s">
        <v>25</v>
      </c>
      <c r="J13" s="391"/>
      <c r="K13" s="51" t="s">
        <v>47</v>
      </c>
      <c r="L13" s="53">
        <f t="shared" si="0"/>
        <v>3320</v>
      </c>
      <c r="M13" s="118">
        <v>600</v>
      </c>
      <c r="N13" s="118">
        <v>630</v>
      </c>
      <c r="O13" s="118">
        <v>660</v>
      </c>
      <c r="P13" s="118">
        <v>700</v>
      </c>
      <c r="Q13" s="118">
        <v>730</v>
      </c>
      <c r="R13" s="13"/>
    </row>
    <row r="14" spans="1:18" s="5" customFormat="1" ht="49.5" customHeight="1" x14ac:dyDescent="0.35">
      <c r="A14" s="372"/>
      <c r="B14" s="25"/>
      <c r="C14" s="25"/>
      <c r="D14" s="25"/>
      <c r="E14" s="25"/>
      <c r="F14" s="25"/>
      <c r="G14" s="25"/>
      <c r="H14" s="25"/>
      <c r="I14" s="393"/>
      <c r="J14" s="391"/>
      <c r="K14" s="121" t="s">
        <v>22</v>
      </c>
      <c r="L14" s="53">
        <f t="shared" si="0"/>
        <v>3479.9</v>
      </c>
      <c r="M14" s="119">
        <f>400+229.9</f>
        <v>629.9</v>
      </c>
      <c r="N14" s="119">
        <v>660</v>
      </c>
      <c r="O14" s="119">
        <v>690</v>
      </c>
      <c r="P14" s="119">
        <v>730</v>
      </c>
      <c r="Q14" s="119">
        <v>770</v>
      </c>
      <c r="R14" s="13"/>
    </row>
    <row r="15" spans="1:18" s="5" customFormat="1" ht="36.75" customHeight="1" x14ac:dyDescent="0.35">
      <c r="A15" s="372"/>
      <c r="B15" s="394" t="s">
        <v>56</v>
      </c>
      <c r="C15" s="365">
        <f>D15+E15+F15+G15+H15</f>
        <v>6.5</v>
      </c>
      <c r="D15" s="364">
        <v>1.3</v>
      </c>
      <c r="E15" s="364">
        <v>1.3</v>
      </c>
      <c r="F15" s="364">
        <v>1.3</v>
      </c>
      <c r="G15" s="364">
        <v>1.3</v>
      </c>
      <c r="H15" s="364">
        <v>1.3</v>
      </c>
      <c r="I15" s="366" t="s">
        <v>26</v>
      </c>
      <c r="J15" s="391"/>
      <c r="K15" s="51" t="s">
        <v>47</v>
      </c>
      <c r="L15" s="53">
        <f t="shared" si="0"/>
        <v>0</v>
      </c>
      <c r="M15" s="119"/>
      <c r="N15" s="119"/>
      <c r="O15" s="119"/>
      <c r="P15" s="119"/>
      <c r="Q15" s="119"/>
      <c r="R15" s="13"/>
    </row>
    <row r="16" spans="1:18" s="5" customFormat="1" ht="61.5" customHeight="1" x14ac:dyDescent="0.35">
      <c r="A16" s="372"/>
      <c r="B16" s="395"/>
      <c r="C16" s="437"/>
      <c r="D16" s="365"/>
      <c r="E16" s="365"/>
      <c r="F16" s="365"/>
      <c r="G16" s="365"/>
      <c r="H16" s="365"/>
      <c r="I16" s="367"/>
      <c r="J16" s="391"/>
      <c r="K16" s="390" t="s">
        <v>22</v>
      </c>
      <c r="L16" s="388">
        <f t="shared" si="0"/>
        <v>27128.1</v>
      </c>
      <c r="M16" s="383">
        <v>4878.1000000000004</v>
      </c>
      <c r="N16" s="383">
        <v>5150</v>
      </c>
      <c r="O16" s="383">
        <v>5400</v>
      </c>
      <c r="P16" s="383">
        <v>5700</v>
      </c>
      <c r="Q16" s="383">
        <v>6000</v>
      </c>
      <c r="R16" s="13"/>
    </row>
    <row r="17" spans="1:18" s="5" customFormat="1" ht="71.25" customHeight="1" x14ac:dyDescent="0.35">
      <c r="A17" s="372"/>
      <c r="B17" s="396"/>
      <c r="C17" s="60">
        <f>D17+E17+F17+G17+H17</f>
        <v>175</v>
      </c>
      <c r="D17" s="119">
        <v>35</v>
      </c>
      <c r="E17" s="119">
        <v>35</v>
      </c>
      <c r="F17" s="119">
        <v>35</v>
      </c>
      <c r="G17" s="119">
        <v>35</v>
      </c>
      <c r="H17" s="119">
        <v>35</v>
      </c>
      <c r="I17" s="368"/>
      <c r="J17" s="391"/>
      <c r="K17" s="390"/>
      <c r="L17" s="389"/>
      <c r="M17" s="384"/>
      <c r="N17" s="384"/>
      <c r="O17" s="384"/>
      <c r="P17" s="384"/>
      <c r="Q17" s="384"/>
      <c r="R17" s="13"/>
    </row>
    <row r="18" spans="1:18" s="5" customFormat="1" ht="42" customHeight="1" x14ac:dyDescent="0.35">
      <c r="A18" s="372"/>
      <c r="B18" s="20"/>
      <c r="C18" s="44"/>
      <c r="D18" s="44"/>
      <c r="E18" s="44"/>
      <c r="F18" s="44"/>
      <c r="G18" s="44"/>
      <c r="H18" s="44"/>
      <c r="I18" s="366" t="s">
        <v>27</v>
      </c>
      <c r="J18" s="391"/>
      <c r="K18" s="51" t="s">
        <v>47</v>
      </c>
      <c r="L18" s="53">
        <f>M18+N18+O18+P18+Q18</f>
        <v>0</v>
      </c>
      <c r="M18" s="119"/>
      <c r="N18" s="119"/>
      <c r="O18" s="119"/>
      <c r="P18" s="119"/>
      <c r="Q18" s="119"/>
      <c r="R18" s="13"/>
    </row>
    <row r="19" spans="1:18" s="5" customFormat="1" ht="64.5" customHeight="1" x14ac:dyDescent="0.35">
      <c r="A19" s="372"/>
      <c r="B19" s="61"/>
      <c r="C19" s="62"/>
      <c r="D19" s="25"/>
      <c r="E19" s="25"/>
      <c r="F19" s="25"/>
      <c r="G19" s="25"/>
      <c r="H19" s="25"/>
      <c r="I19" s="368"/>
      <c r="J19" s="391"/>
      <c r="K19" s="121" t="s">
        <v>22</v>
      </c>
      <c r="L19" s="53">
        <f>M19+N19+O19+P19+Q19</f>
        <v>0</v>
      </c>
      <c r="M19" s="119"/>
      <c r="N19" s="119"/>
      <c r="O19" s="119"/>
      <c r="P19" s="119"/>
      <c r="Q19" s="119"/>
      <c r="R19" s="13"/>
    </row>
    <row r="20" spans="1:18" s="5" customFormat="1" ht="42" customHeight="1" x14ac:dyDescent="0.35">
      <c r="A20" s="372"/>
      <c r="B20" s="385" t="s">
        <v>48</v>
      </c>
      <c r="C20" s="42"/>
      <c r="D20" s="63">
        <v>35.299999999999997</v>
      </c>
      <c r="E20" s="63">
        <v>35.299999999999997</v>
      </c>
      <c r="F20" s="63">
        <v>35.299999999999997</v>
      </c>
      <c r="G20" s="63">
        <v>35.299999999999997</v>
      </c>
      <c r="H20" s="63">
        <v>35.299999999999997</v>
      </c>
      <c r="I20" s="387" t="s">
        <v>28</v>
      </c>
      <c r="J20" s="391"/>
      <c r="K20" s="377" t="s">
        <v>47</v>
      </c>
      <c r="L20" s="388">
        <f>M20+N20+O20+P20+Q20</f>
        <v>0</v>
      </c>
      <c r="M20" s="383"/>
      <c r="N20" s="383"/>
      <c r="O20" s="383"/>
      <c r="P20" s="383"/>
      <c r="Q20" s="383"/>
      <c r="R20" s="13"/>
    </row>
    <row r="21" spans="1:18" s="5" customFormat="1" ht="31.5" customHeight="1" x14ac:dyDescent="0.35">
      <c r="A21" s="372"/>
      <c r="B21" s="386"/>
      <c r="C21" s="46"/>
      <c r="D21" s="47"/>
      <c r="E21" s="47"/>
      <c r="F21" s="47"/>
      <c r="G21" s="47"/>
      <c r="H21" s="47"/>
      <c r="I21" s="387"/>
      <c r="J21" s="391"/>
      <c r="K21" s="379"/>
      <c r="L21" s="389"/>
      <c r="M21" s="384"/>
      <c r="N21" s="384"/>
      <c r="O21" s="384"/>
      <c r="P21" s="384"/>
      <c r="Q21" s="384"/>
      <c r="R21" s="13"/>
    </row>
    <row r="22" spans="1:18" s="5" customFormat="1" ht="113.25" customHeight="1" x14ac:dyDescent="0.35">
      <c r="A22" s="372"/>
      <c r="B22" s="64" t="s">
        <v>8</v>
      </c>
      <c r="C22" s="65"/>
      <c r="D22" s="40"/>
      <c r="E22" s="40"/>
      <c r="F22" s="40"/>
      <c r="G22" s="40"/>
      <c r="H22" s="40"/>
      <c r="I22" s="368"/>
      <c r="J22" s="370"/>
      <c r="K22" s="66" t="s">
        <v>22</v>
      </c>
      <c r="L22" s="53">
        <f>M22+N22+O22+P22+Q22</f>
        <v>68800</v>
      </c>
      <c r="M22" s="119">
        <v>12500</v>
      </c>
      <c r="N22" s="119">
        <v>13100</v>
      </c>
      <c r="O22" s="119">
        <v>13700</v>
      </c>
      <c r="P22" s="119">
        <v>14400</v>
      </c>
      <c r="Q22" s="119">
        <v>15100</v>
      </c>
      <c r="R22" s="13"/>
    </row>
    <row r="23" spans="1:18" s="5" customFormat="1" ht="69.75" customHeight="1" x14ac:dyDescent="0.35">
      <c r="A23" s="372"/>
      <c r="B23" s="67"/>
      <c r="C23" s="68"/>
      <c r="D23" s="68"/>
      <c r="E23" s="68"/>
      <c r="F23" s="68"/>
      <c r="G23" s="68"/>
      <c r="H23" s="68"/>
      <c r="I23" s="68"/>
      <c r="J23" s="69"/>
      <c r="K23" s="70" t="s">
        <v>9</v>
      </c>
      <c r="L23" s="71">
        <f t="shared" ref="L23:Q23" si="2">L24+L25</f>
        <v>107393.5</v>
      </c>
      <c r="M23" s="71">
        <f t="shared" si="2"/>
        <v>19463.5</v>
      </c>
      <c r="N23" s="71">
        <f t="shared" si="2"/>
        <v>20440</v>
      </c>
      <c r="O23" s="71">
        <f t="shared" si="2"/>
        <v>21390</v>
      </c>
      <c r="P23" s="71">
        <f t="shared" si="2"/>
        <v>22480</v>
      </c>
      <c r="Q23" s="71">
        <f t="shared" si="2"/>
        <v>23620</v>
      </c>
      <c r="R23" s="13"/>
    </row>
    <row r="24" spans="1:18" s="5" customFormat="1" ht="96" customHeight="1" x14ac:dyDescent="0.35">
      <c r="A24" s="372"/>
      <c r="B24" s="18"/>
      <c r="C24" s="29"/>
      <c r="D24" s="29"/>
      <c r="E24" s="29"/>
      <c r="F24" s="29"/>
      <c r="G24" s="29"/>
      <c r="H24" s="29"/>
      <c r="I24" s="29"/>
      <c r="J24" s="72" t="s">
        <v>10</v>
      </c>
      <c r="K24" s="43" t="s">
        <v>33</v>
      </c>
      <c r="L24" s="53">
        <f t="shared" ref="L24:L31" si="3">M24+N24+O24+P24+Q24</f>
        <v>3320</v>
      </c>
      <c r="M24" s="53">
        <f>M11+M13+M15+L18+M20</f>
        <v>600</v>
      </c>
      <c r="N24" s="53">
        <f>N11+N13+N15+M18+N20</f>
        <v>630</v>
      </c>
      <c r="O24" s="53">
        <f>O11+O13+O15+N18+O20</f>
        <v>660</v>
      </c>
      <c r="P24" s="53">
        <f>P11+P13+P15+O18+P20</f>
        <v>700</v>
      </c>
      <c r="Q24" s="53">
        <f>Q11+Q13+Q15+P18+Q20</f>
        <v>730</v>
      </c>
      <c r="R24" s="13"/>
    </row>
    <row r="25" spans="1:18" s="5" customFormat="1" ht="67.5" x14ac:dyDescent="0.35">
      <c r="A25" s="373"/>
      <c r="B25" s="73"/>
      <c r="C25" s="73"/>
      <c r="D25" s="73"/>
      <c r="E25" s="73"/>
      <c r="F25" s="73"/>
      <c r="G25" s="73"/>
      <c r="H25" s="73"/>
      <c r="I25" s="73"/>
      <c r="J25" s="74"/>
      <c r="K25" s="45" t="s">
        <v>22</v>
      </c>
      <c r="L25" s="53">
        <f t="shared" si="3"/>
        <v>104073.5</v>
      </c>
      <c r="M25" s="53">
        <f>M12+M14+M16+M19+M22</f>
        <v>18863.5</v>
      </c>
      <c r="N25" s="53">
        <f>N12+N14+N16+N19+N22</f>
        <v>19810</v>
      </c>
      <c r="O25" s="53">
        <f>O12+O14+O16+O19+O22</f>
        <v>20730</v>
      </c>
      <c r="P25" s="53">
        <f>P12+P14+P16+P19+P22</f>
        <v>21780</v>
      </c>
      <c r="Q25" s="53">
        <f>Q12+Q14+Q16+Q19+Q22</f>
        <v>22890</v>
      </c>
      <c r="R25" s="13"/>
    </row>
    <row r="26" spans="1:18" s="5" customFormat="1" ht="23.25" customHeight="1" x14ac:dyDescent="0.35">
      <c r="A26" s="371" t="s">
        <v>11</v>
      </c>
      <c r="B26" s="397" t="s">
        <v>57</v>
      </c>
      <c r="C26" s="383">
        <f>D26+E26+F26+G26+H26</f>
        <v>6.5</v>
      </c>
      <c r="D26" s="364">
        <v>1.3</v>
      </c>
      <c r="E26" s="364">
        <v>1.3</v>
      </c>
      <c r="F26" s="364">
        <v>1.3</v>
      </c>
      <c r="G26" s="398">
        <v>1.3</v>
      </c>
      <c r="H26" s="398">
        <v>1.3</v>
      </c>
      <c r="I26" s="366" t="s">
        <v>40</v>
      </c>
      <c r="J26" s="371" t="s">
        <v>101</v>
      </c>
      <c r="K26" s="51" t="s">
        <v>47</v>
      </c>
      <c r="L26" s="53">
        <f t="shared" si="3"/>
        <v>0</v>
      </c>
      <c r="M26" s="116"/>
      <c r="N26" s="116"/>
      <c r="O26" s="116"/>
      <c r="P26" s="116"/>
      <c r="Q26" s="116"/>
      <c r="R26" s="13"/>
    </row>
    <row r="27" spans="1:18" s="5" customFormat="1" ht="78" customHeight="1" x14ac:dyDescent="0.35">
      <c r="A27" s="372"/>
      <c r="B27" s="397"/>
      <c r="C27" s="437"/>
      <c r="D27" s="364"/>
      <c r="E27" s="364"/>
      <c r="F27" s="364"/>
      <c r="G27" s="398"/>
      <c r="H27" s="398"/>
      <c r="I27" s="368"/>
      <c r="J27" s="372"/>
      <c r="K27" s="121" t="s">
        <v>22</v>
      </c>
      <c r="L27" s="53">
        <f t="shared" si="3"/>
        <v>4104</v>
      </c>
      <c r="M27" s="116">
        <v>744</v>
      </c>
      <c r="N27" s="116">
        <v>780</v>
      </c>
      <c r="O27" s="116">
        <v>820</v>
      </c>
      <c r="P27" s="116">
        <v>860</v>
      </c>
      <c r="Q27" s="116">
        <v>900</v>
      </c>
      <c r="R27" s="13"/>
    </row>
    <row r="28" spans="1:18" s="5" customFormat="1" ht="45.75" customHeight="1" x14ac:dyDescent="0.35">
      <c r="A28" s="372"/>
      <c r="B28" s="31"/>
      <c r="C28" s="25"/>
      <c r="D28" s="25"/>
      <c r="E28" s="25"/>
      <c r="F28" s="25"/>
      <c r="G28" s="25"/>
      <c r="H28" s="25"/>
      <c r="I28" s="371" t="s">
        <v>34</v>
      </c>
      <c r="J28" s="372"/>
      <c r="K28" s="51" t="s">
        <v>47</v>
      </c>
      <c r="L28" s="53">
        <f t="shared" si="3"/>
        <v>0</v>
      </c>
      <c r="M28" s="116"/>
      <c r="N28" s="116"/>
      <c r="O28" s="116"/>
      <c r="P28" s="116"/>
      <c r="Q28" s="116"/>
      <c r="R28" s="13"/>
    </row>
    <row r="29" spans="1:18" s="5" customFormat="1" ht="41.25" customHeight="1" x14ac:dyDescent="0.35">
      <c r="A29" s="372"/>
      <c r="B29" s="25"/>
      <c r="C29" s="25"/>
      <c r="D29" s="25"/>
      <c r="E29" s="25"/>
      <c r="F29" s="25"/>
      <c r="G29" s="25"/>
      <c r="H29" s="25"/>
      <c r="I29" s="373"/>
      <c r="J29" s="372"/>
      <c r="K29" s="35" t="s">
        <v>22</v>
      </c>
      <c r="L29" s="53">
        <f t="shared" si="3"/>
        <v>0</v>
      </c>
      <c r="M29" s="116"/>
      <c r="N29" s="116"/>
      <c r="O29" s="116"/>
      <c r="P29" s="116"/>
      <c r="Q29" s="116"/>
      <c r="R29" s="13"/>
    </row>
    <row r="30" spans="1:18" s="5" customFormat="1" ht="73.5" customHeight="1" x14ac:dyDescent="0.35">
      <c r="A30" s="372"/>
      <c r="B30" s="399" t="s">
        <v>12</v>
      </c>
      <c r="C30" s="433">
        <f>D30+E30+F30+G30+H30</f>
        <v>0.75</v>
      </c>
      <c r="D30" s="419">
        <v>0.15</v>
      </c>
      <c r="E30" s="419">
        <v>0.15</v>
      </c>
      <c r="F30" s="419">
        <v>0.15</v>
      </c>
      <c r="G30" s="419">
        <v>0.15</v>
      </c>
      <c r="H30" s="419">
        <v>0.15</v>
      </c>
      <c r="I30" s="400" t="s">
        <v>39</v>
      </c>
      <c r="J30" s="372"/>
      <c r="K30" s="51" t="s">
        <v>47</v>
      </c>
      <c r="L30" s="53">
        <f t="shared" si="3"/>
        <v>0</v>
      </c>
      <c r="M30" s="116"/>
      <c r="N30" s="116"/>
      <c r="O30" s="116"/>
      <c r="P30" s="116"/>
      <c r="Q30" s="116"/>
      <c r="R30" s="13"/>
    </row>
    <row r="31" spans="1:18" s="5" customFormat="1" ht="50.25" customHeight="1" x14ac:dyDescent="0.35">
      <c r="A31" s="372"/>
      <c r="B31" s="399"/>
      <c r="C31" s="434"/>
      <c r="D31" s="419"/>
      <c r="E31" s="419"/>
      <c r="F31" s="419"/>
      <c r="G31" s="419"/>
      <c r="H31" s="419"/>
      <c r="I31" s="400"/>
      <c r="J31" s="373"/>
      <c r="K31" s="49" t="s">
        <v>22</v>
      </c>
      <c r="L31" s="53">
        <f t="shared" si="3"/>
        <v>1102</v>
      </c>
      <c r="M31" s="116">
        <v>202</v>
      </c>
      <c r="N31" s="116">
        <v>210</v>
      </c>
      <c r="O31" s="116">
        <v>220</v>
      </c>
      <c r="P31" s="116">
        <v>230</v>
      </c>
      <c r="Q31" s="116">
        <v>240</v>
      </c>
      <c r="R31" s="13"/>
    </row>
    <row r="32" spans="1:18" s="5" customFormat="1" ht="47.25" customHeight="1" x14ac:dyDescent="0.35">
      <c r="A32" s="372"/>
      <c r="B32" s="18"/>
      <c r="C32" s="28"/>
      <c r="D32" s="29"/>
      <c r="E32" s="29"/>
      <c r="F32" s="29"/>
      <c r="G32" s="29"/>
      <c r="H32" s="29"/>
      <c r="I32" s="29"/>
      <c r="J32" s="30"/>
      <c r="K32" s="403" t="s">
        <v>13</v>
      </c>
      <c r="L32" s="401">
        <f>L34+L35</f>
        <v>5206</v>
      </c>
      <c r="M32" s="401">
        <f>M35</f>
        <v>946</v>
      </c>
      <c r="N32" s="401">
        <f>N35</f>
        <v>990</v>
      </c>
      <c r="O32" s="401">
        <f>O35</f>
        <v>1040</v>
      </c>
      <c r="P32" s="401">
        <f>P35</f>
        <v>1090</v>
      </c>
      <c r="Q32" s="401">
        <f>Q35</f>
        <v>1140</v>
      </c>
      <c r="R32" s="13"/>
    </row>
    <row r="33" spans="1:18" s="5" customFormat="1" ht="47.25" customHeight="1" x14ac:dyDescent="0.35">
      <c r="A33" s="372"/>
      <c r="B33" s="18"/>
      <c r="C33" s="28"/>
      <c r="D33" s="29"/>
      <c r="E33" s="29"/>
      <c r="F33" s="29"/>
      <c r="G33" s="29"/>
      <c r="H33" s="29"/>
      <c r="I33" s="29"/>
      <c r="J33" s="30"/>
      <c r="K33" s="403"/>
      <c r="L33" s="402"/>
      <c r="M33" s="402"/>
      <c r="N33" s="402"/>
      <c r="O33" s="402"/>
      <c r="P33" s="402"/>
      <c r="Q33" s="402"/>
      <c r="R33" s="13"/>
    </row>
    <row r="34" spans="1:18" s="5" customFormat="1" ht="69.75" customHeight="1" x14ac:dyDescent="0.35">
      <c r="A34" s="372"/>
      <c r="B34" s="18"/>
      <c r="C34" s="28"/>
      <c r="D34" s="29"/>
      <c r="E34" s="29"/>
      <c r="F34" s="29"/>
      <c r="G34" s="29"/>
      <c r="H34" s="29"/>
      <c r="I34" s="29"/>
      <c r="J34" s="57" t="s">
        <v>10</v>
      </c>
      <c r="K34" s="43" t="s">
        <v>47</v>
      </c>
      <c r="L34" s="56">
        <f t="shared" ref="L34:L44" si="4">M34+N34+O34+P34+Q34</f>
        <v>0</v>
      </c>
      <c r="M34" s="56">
        <f t="shared" ref="M34:Q35" si="5">M26+M28+M30</f>
        <v>0</v>
      </c>
      <c r="N34" s="56">
        <f t="shared" si="5"/>
        <v>0</v>
      </c>
      <c r="O34" s="56">
        <f t="shared" si="5"/>
        <v>0</v>
      </c>
      <c r="P34" s="56">
        <f t="shared" si="5"/>
        <v>0</v>
      </c>
      <c r="Q34" s="56">
        <f t="shared" si="5"/>
        <v>0</v>
      </c>
      <c r="R34" s="13"/>
    </row>
    <row r="35" spans="1:18" s="5" customFormat="1" ht="67.5" x14ac:dyDescent="0.35">
      <c r="A35" s="373"/>
      <c r="B35" s="18"/>
      <c r="C35" s="28"/>
      <c r="D35" s="29"/>
      <c r="E35" s="29"/>
      <c r="F35" s="29"/>
      <c r="G35" s="29"/>
      <c r="H35" s="29"/>
      <c r="I35" s="29"/>
      <c r="J35" s="30"/>
      <c r="K35" s="117" t="s">
        <v>22</v>
      </c>
      <c r="L35" s="53">
        <f t="shared" si="4"/>
        <v>5206</v>
      </c>
      <c r="M35" s="56">
        <f t="shared" si="5"/>
        <v>946</v>
      </c>
      <c r="N35" s="56">
        <f t="shared" si="5"/>
        <v>990</v>
      </c>
      <c r="O35" s="56">
        <f t="shared" si="5"/>
        <v>1040</v>
      </c>
      <c r="P35" s="56">
        <f t="shared" si="5"/>
        <v>1090</v>
      </c>
      <c r="Q35" s="56">
        <f t="shared" si="5"/>
        <v>1140</v>
      </c>
      <c r="R35" s="13"/>
    </row>
    <row r="36" spans="1:18" s="5" customFormat="1" ht="116.25" customHeight="1" x14ac:dyDescent="0.35">
      <c r="A36" s="371" t="s">
        <v>14</v>
      </c>
      <c r="B36" s="115" t="s">
        <v>15</v>
      </c>
      <c r="C36" s="75"/>
      <c r="D36" s="76"/>
      <c r="E36" s="76"/>
      <c r="F36" s="77"/>
      <c r="G36" s="76"/>
      <c r="H36" s="78"/>
      <c r="I36" s="404" t="s">
        <v>76</v>
      </c>
      <c r="J36" s="369" t="s">
        <v>102</v>
      </c>
      <c r="K36" s="19" t="s">
        <v>47</v>
      </c>
      <c r="L36" s="53">
        <f t="shared" si="4"/>
        <v>0</v>
      </c>
      <c r="M36" s="119"/>
      <c r="N36" s="119"/>
      <c r="O36" s="119"/>
      <c r="P36" s="119"/>
      <c r="Q36" s="119"/>
      <c r="R36" s="13"/>
    </row>
    <row r="37" spans="1:18" s="5" customFormat="1" ht="73.5" customHeight="1" x14ac:dyDescent="0.35">
      <c r="A37" s="372"/>
      <c r="B37" s="115" t="s">
        <v>49</v>
      </c>
      <c r="C37" s="79"/>
      <c r="D37" s="76"/>
      <c r="E37" s="76"/>
      <c r="F37" s="76"/>
      <c r="G37" s="76"/>
      <c r="H37" s="76"/>
      <c r="I37" s="405"/>
      <c r="J37" s="370"/>
      <c r="K37" s="66" t="s">
        <v>22</v>
      </c>
      <c r="L37" s="53">
        <f t="shared" si="4"/>
        <v>0</v>
      </c>
      <c r="M37" s="116"/>
      <c r="N37" s="116"/>
      <c r="O37" s="116"/>
      <c r="P37" s="116"/>
      <c r="Q37" s="116"/>
      <c r="R37" s="13"/>
    </row>
    <row r="38" spans="1:18" s="5" customFormat="1" ht="23.25" x14ac:dyDescent="0.35">
      <c r="A38" s="372"/>
      <c r="B38" s="80"/>
      <c r="C38" s="18"/>
      <c r="D38" s="18"/>
      <c r="E38" s="18"/>
      <c r="F38" s="18"/>
      <c r="G38" s="18"/>
      <c r="H38" s="18"/>
      <c r="I38" s="28"/>
      <c r="J38" s="33"/>
      <c r="K38" s="81" t="s">
        <v>16</v>
      </c>
      <c r="L38" s="53">
        <f t="shared" si="4"/>
        <v>0</v>
      </c>
      <c r="M38" s="56">
        <f>M40</f>
        <v>0</v>
      </c>
      <c r="N38" s="56">
        <f>N40</f>
        <v>0</v>
      </c>
      <c r="O38" s="56">
        <f>O40</f>
        <v>0</v>
      </c>
      <c r="P38" s="56">
        <f>P40</f>
        <v>0</v>
      </c>
      <c r="Q38" s="56">
        <f>Q40</f>
        <v>0</v>
      </c>
      <c r="R38" s="13"/>
    </row>
    <row r="39" spans="1:18" s="5" customFormat="1" ht="137.25" customHeight="1" x14ac:dyDescent="0.35">
      <c r="A39" s="372"/>
      <c r="B39" s="34"/>
      <c r="C39" s="18"/>
      <c r="D39" s="18"/>
      <c r="E39" s="18"/>
      <c r="F39" s="18"/>
      <c r="G39" s="18"/>
      <c r="H39" s="18"/>
      <c r="I39" s="28"/>
      <c r="J39" s="57" t="s">
        <v>10</v>
      </c>
      <c r="K39" s="82" t="s">
        <v>47</v>
      </c>
      <c r="L39" s="53">
        <f t="shared" si="4"/>
        <v>0</v>
      </c>
      <c r="M39" s="56">
        <f t="shared" ref="M39:Q40" si="6">M36</f>
        <v>0</v>
      </c>
      <c r="N39" s="56">
        <f t="shared" si="6"/>
        <v>0</v>
      </c>
      <c r="O39" s="56">
        <f t="shared" si="6"/>
        <v>0</v>
      </c>
      <c r="P39" s="56">
        <f t="shared" si="6"/>
        <v>0</v>
      </c>
      <c r="Q39" s="56">
        <f t="shared" si="6"/>
        <v>0</v>
      </c>
      <c r="R39" s="13"/>
    </row>
    <row r="40" spans="1:18" s="5" customFormat="1" ht="93.75" customHeight="1" x14ac:dyDescent="0.35">
      <c r="A40" s="373"/>
      <c r="B40" s="83"/>
      <c r="C40" s="41"/>
      <c r="D40" s="41"/>
      <c r="E40" s="41"/>
      <c r="F40" s="41"/>
      <c r="G40" s="41"/>
      <c r="H40" s="41"/>
      <c r="I40" s="84"/>
      <c r="J40" s="85"/>
      <c r="K40" s="86" t="s">
        <v>22</v>
      </c>
      <c r="L40" s="53">
        <f t="shared" si="4"/>
        <v>0</v>
      </c>
      <c r="M40" s="53">
        <f t="shared" si="6"/>
        <v>0</v>
      </c>
      <c r="N40" s="53">
        <f t="shared" si="6"/>
        <v>0</v>
      </c>
      <c r="O40" s="53">
        <f t="shared" si="6"/>
        <v>0</v>
      </c>
      <c r="P40" s="53">
        <f t="shared" si="6"/>
        <v>0</v>
      </c>
      <c r="Q40" s="53">
        <f t="shared" si="6"/>
        <v>0</v>
      </c>
      <c r="R40" s="13"/>
    </row>
    <row r="41" spans="1:18" s="5" customFormat="1" ht="38.25" customHeight="1" x14ac:dyDescent="0.35">
      <c r="A41" s="371" t="s">
        <v>17</v>
      </c>
      <c r="B41" s="366" t="s">
        <v>50</v>
      </c>
      <c r="C41" s="421">
        <f>D41+E41+F41+G41+H41</f>
        <v>71.7</v>
      </c>
      <c r="D41" s="433">
        <v>14.34</v>
      </c>
      <c r="E41" s="433">
        <v>14.34</v>
      </c>
      <c r="F41" s="433">
        <v>14.34</v>
      </c>
      <c r="G41" s="433">
        <v>14.34</v>
      </c>
      <c r="H41" s="433">
        <v>14.34</v>
      </c>
      <c r="I41" s="407" t="s">
        <v>18</v>
      </c>
      <c r="J41" s="369" t="s">
        <v>101</v>
      </c>
      <c r="K41" s="51" t="s">
        <v>47</v>
      </c>
      <c r="L41" s="53">
        <f t="shared" si="4"/>
        <v>0</v>
      </c>
      <c r="M41" s="116"/>
      <c r="N41" s="116"/>
      <c r="O41" s="116"/>
      <c r="P41" s="116"/>
      <c r="Q41" s="116"/>
      <c r="R41" s="13"/>
    </row>
    <row r="42" spans="1:18" s="5" customFormat="1" ht="60" customHeight="1" x14ac:dyDescent="0.35">
      <c r="A42" s="372"/>
      <c r="B42" s="368"/>
      <c r="C42" s="422"/>
      <c r="D42" s="434"/>
      <c r="E42" s="434"/>
      <c r="F42" s="434"/>
      <c r="G42" s="434"/>
      <c r="H42" s="434"/>
      <c r="I42" s="407"/>
      <c r="J42" s="391"/>
      <c r="K42" s="52" t="s">
        <v>22</v>
      </c>
      <c r="L42" s="53">
        <f t="shared" si="4"/>
        <v>15515</v>
      </c>
      <c r="M42" s="116">
        <v>2815</v>
      </c>
      <c r="N42" s="116">
        <v>2950</v>
      </c>
      <c r="O42" s="116">
        <v>3100</v>
      </c>
      <c r="P42" s="116">
        <v>3250</v>
      </c>
      <c r="Q42" s="116">
        <v>3400</v>
      </c>
      <c r="R42" s="13"/>
    </row>
    <row r="43" spans="1:18" s="5" customFormat="1" ht="96" customHeight="1" x14ac:dyDescent="0.35">
      <c r="A43" s="372"/>
      <c r="B43" s="114" t="s">
        <v>58</v>
      </c>
      <c r="C43" s="60">
        <f>D43+E43+F43+G43+H43</f>
        <v>246.70000000000002</v>
      </c>
      <c r="D43" s="118">
        <f>D41+D17</f>
        <v>49.34</v>
      </c>
      <c r="E43" s="118">
        <f>E41+E17</f>
        <v>49.34</v>
      </c>
      <c r="F43" s="118">
        <f>F41+F17</f>
        <v>49.34</v>
      </c>
      <c r="G43" s="118">
        <f>G41+G17</f>
        <v>49.34</v>
      </c>
      <c r="H43" s="118">
        <f>H41+H17</f>
        <v>49.34</v>
      </c>
      <c r="I43" s="114" t="s">
        <v>78</v>
      </c>
      <c r="J43" s="391"/>
      <c r="K43" s="52" t="s">
        <v>22</v>
      </c>
      <c r="L43" s="53">
        <f t="shared" si="4"/>
        <v>5000</v>
      </c>
      <c r="M43" s="116">
        <v>900</v>
      </c>
      <c r="N43" s="116">
        <v>950</v>
      </c>
      <c r="O43" s="116">
        <v>1000</v>
      </c>
      <c r="P43" s="116">
        <v>1050</v>
      </c>
      <c r="Q43" s="116">
        <v>1100</v>
      </c>
      <c r="R43" s="13"/>
    </row>
    <row r="44" spans="1:18" s="5" customFormat="1" ht="31.5" customHeight="1" x14ac:dyDescent="0.35">
      <c r="A44" s="372"/>
      <c r="B44" s="423"/>
      <c r="C44" s="425"/>
      <c r="D44" s="425"/>
      <c r="E44" s="425"/>
      <c r="F44" s="425"/>
      <c r="G44" s="425"/>
      <c r="H44" s="427"/>
      <c r="I44" s="407" t="s">
        <v>29</v>
      </c>
      <c r="J44" s="391"/>
      <c r="K44" s="51" t="s">
        <v>47</v>
      </c>
      <c r="L44" s="53">
        <f t="shared" si="4"/>
        <v>0</v>
      </c>
      <c r="M44" s="116"/>
      <c r="N44" s="116"/>
      <c r="O44" s="116"/>
      <c r="P44" s="116"/>
      <c r="Q44" s="116"/>
      <c r="R44" s="14"/>
    </row>
    <row r="45" spans="1:18" s="5" customFormat="1" ht="75" customHeight="1" x14ac:dyDescent="0.35">
      <c r="A45" s="372"/>
      <c r="B45" s="424"/>
      <c r="C45" s="426"/>
      <c r="D45" s="426"/>
      <c r="E45" s="426"/>
      <c r="F45" s="426"/>
      <c r="G45" s="426"/>
      <c r="H45" s="428"/>
      <c r="I45" s="407"/>
      <c r="J45" s="370"/>
      <c r="K45" s="52" t="s">
        <v>22</v>
      </c>
      <c r="L45" s="53">
        <f>M45+N45+O45+P45+Q45</f>
        <v>43600</v>
      </c>
      <c r="M45" s="116">
        <v>7900</v>
      </c>
      <c r="N45" s="116">
        <v>8300</v>
      </c>
      <c r="O45" s="116">
        <v>8700</v>
      </c>
      <c r="P45" s="116">
        <v>9100</v>
      </c>
      <c r="Q45" s="116">
        <v>9600</v>
      </c>
      <c r="R45" s="13"/>
    </row>
    <row r="46" spans="1:18" s="5" customFormat="1" ht="39" customHeight="1" x14ac:dyDescent="0.35">
      <c r="A46" s="372"/>
      <c r="B46" s="375" t="s">
        <v>51</v>
      </c>
      <c r="C46" s="87">
        <f t="shared" ref="C46:C51" si="7">D46+E46+F46+G46+H46</f>
        <v>0</v>
      </c>
      <c r="D46" s="88"/>
      <c r="E46" s="88"/>
      <c r="F46" s="88"/>
      <c r="G46" s="88"/>
      <c r="H46" s="88"/>
      <c r="I46" s="366" t="s">
        <v>79</v>
      </c>
      <c r="J46" s="371" t="s">
        <v>101</v>
      </c>
      <c r="K46" s="51" t="s">
        <v>47</v>
      </c>
      <c r="L46" s="53">
        <f t="shared" ref="L46:L51" si="8">M46+N46+O46+P46+Q46</f>
        <v>0</v>
      </c>
      <c r="M46" s="116"/>
      <c r="N46" s="116"/>
      <c r="O46" s="116"/>
      <c r="P46" s="116"/>
      <c r="Q46" s="116"/>
      <c r="R46" s="13"/>
    </row>
    <row r="47" spans="1:18" s="5" customFormat="1" ht="84.75" customHeight="1" x14ac:dyDescent="0.35">
      <c r="A47" s="372"/>
      <c r="B47" s="399"/>
      <c r="C47" s="89">
        <f t="shared" si="7"/>
        <v>0</v>
      </c>
      <c r="D47" s="88"/>
      <c r="E47" s="88"/>
      <c r="F47" s="88"/>
      <c r="G47" s="88"/>
      <c r="H47" s="88"/>
      <c r="I47" s="368"/>
      <c r="J47" s="372"/>
      <c r="K47" s="52" t="s">
        <v>22</v>
      </c>
      <c r="L47" s="53">
        <f t="shared" si="8"/>
        <v>0</v>
      </c>
      <c r="M47" s="116"/>
      <c r="N47" s="116"/>
      <c r="O47" s="116"/>
      <c r="P47" s="116"/>
      <c r="Q47" s="116"/>
      <c r="R47" s="13"/>
    </row>
    <row r="48" spans="1:18" s="5" customFormat="1" ht="42" customHeight="1" x14ac:dyDescent="0.35">
      <c r="A48" s="372"/>
      <c r="B48" s="399" t="s">
        <v>52</v>
      </c>
      <c r="C48" s="89">
        <f t="shared" si="7"/>
        <v>0</v>
      </c>
      <c r="D48" s="88"/>
      <c r="E48" s="88"/>
      <c r="F48" s="88"/>
      <c r="G48" s="88"/>
      <c r="H48" s="88"/>
      <c r="I48" s="366" t="s">
        <v>80</v>
      </c>
      <c r="J48" s="372"/>
      <c r="K48" s="51" t="s">
        <v>47</v>
      </c>
      <c r="L48" s="53">
        <f t="shared" si="8"/>
        <v>0</v>
      </c>
      <c r="M48" s="116"/>
      <c r="N48" s="116"/>
      <c r="O48" s="116"/>
      <c r="P48" s="116"/>
      <c r="Q48" s="116"/>
      <c r="R48" s="13"/>
    </row>
    <row r="49" spans="1:18" s="5" customFormat="1" ht="80.25" customHeight="1" x14ac:dyDescent="0.35">
      <c r="A49" s="372"/>
      <c r="B49" s="399"/>
      <c r="C49" s="89">
        <f t="shared" si="7"/>
        <v>0</v>
      </c>
      <c r="D49" s="88"/>
      <c r="E49" s="88"/>
      <c r="F49" s="88"/>
      <c r="G49" s="88"/>
      <c r="H49" s="88"/>
      <c r="I49" s="368"/>
      <c r="J49" s="372"/>
      <c r="K49" s="52" t="s">
        <v>22</v>
      </c>
      <c r="L49" s="53">
        <f t="shared" si="8"/>
        <v>0</v>
      </c>
      <c r="M49" s="116"/>
      <c r="N49" s="116"/>
      <c r="O49" s="116"/>
      <c r="P49" s="116"/>
      <c r="Q49" s="116"/>
      <c r="R49" s="13"/>
    </row>
    <row r="50" spans="1:18" s="5" customFormat="1" ht="62.25" customHeight="1" x14ac:dyDescent="0.35">
      <c r="A50" s="372"/>
      <c r="B50" s="399" t="s">
        <v>53</v>
      </c>
      <c r="C50" s="89">
        <f t="shared" si="7"/>
        <v>0</v>
      </c>
      <c r="D50" s="88"/>
      <c r="E50" s="88"/>
      <c r="F50" s="88"/>
      <c r="G50" s="88"/>
      <c r="H50" s="88"/>
      <c r="I50" s="366" t="s">
        <v>81</v>
      </c>
      <c r="J50" s="372"/>
      <c r="K50" s="51" t="s">
        <v>47</v>
      </c>
      <c r="L50" s="53">
        <f t="shared" si="8"/>
        <v>0</v>
      </c>
      <c r="M50" s="116"/>
      <c r="N50" s="116"/>
      <c r="O50" s="116"/>
      <c r="P50" s="116"/>
      <c r="Q50" s="116"/>
      <c r="R50" s="13"/>
    </row>
    <row r="51" spans="1:18" s="5" customFormat="1" ht="60" customHeight="1" x14ac:dyDescent="0.35">
      <c r="A51" s="373"/>
      <c r="B51" s="399"/>
      <c r="C51" s="89">
        <f t="shared" si="7"/>
        <v>0</v>
      </c>
      <c r="D51" s="88"/>
      <c r="E51" s="88"/>
      <c r="F51" s="88"/>
      <c r="G51" s="88"/>
      <c r="H51" s="88"/>
      <c r="I51" s="368"/>
      <c r="J51" s="373"/>
      <c r="K51" s="52" t="s">
        <v>22</v>
      </c>
      <c r="L51" s="53">
        <f t="shared" si="8"/>
        <v>0</v>
      </c>
      <c r="M51" s="116"/>
      <c r="N51" s="116"/>
      <c r="O51" s="116"/>
      <c r="P51" s="116"/>
      <c r="Q51" s="116"/>
      <c r="R51" s="13"/>
    </row>
    <row r="52" spans="1:18" s="5" customFormat="1" ht="87.75" customHeight="1" x14ac:dyDescent="0.35">
      <c r="A52" s="90"/>
      <c r="B52" s="18"/>
      <c r="C52" s="112"/>
      <c r="D52" s="29"/>
      <c r="E52" s="29"/>
      <c r="F52" s="29"/>
      <c r="G52" s="29"/>
      <c r="H52" s="29"/>
      <c r="I52" s="29"/>
      <c r="J52" s="91"/>
      <c r="K52" s="92" t="s">
        <v>19</v>
      </c>
      <c r="L52" s="53">
        <f t="shared" ref="L52:L57" si="9">M52+N52+O52+P52+Q52</f>
        <v>64115</v>
      </c>
      <c r="M52" s="93">
        <f>M53+M54</f>
        <v>11615</v>
      </c>
      <c r="N52" s="93">
        <f>N53+N54</f>
        <v>12200</v>
      </c>
      <c r="O52" s="93">
        <f>O53+O54</f>
        <v>12800</v>
      </c>
      <c r="P52" s="93">
        <f>P53+P54</f>
        <v>13400</v>
      </c>
      <c r="Q52" s="93">
        <f>Q53+Q54</f>
        <v>14100</v>
      </c>
      <c r="R52" s="13"/>
    </row>
    <row r="53" spans="1:18" s="5" customFormat="1" ht="95.25" customHeight="1" x14ac:dyDescent="0.35">
      <c r="A53" s="90"/>
      <c r="B53" s="18"/>
      <c r="C53" s="18"/>
      <c r="D53" s="29"/>
      <c r="E53" s="29"/>
      <c r="F53" s="29"/>
      <c r="G53" s="29"/>
      <c r="H53" s="29"/>
      <c r="I53" s="29"/>
      <c r="J53" s="57" t="s">
        <v>20</v>
      </c>
      <c r="K53" s="58" t="s">
        <v>47</v>
      </c>
      <c r="L53" s="53">
        <f t="shared" si="9"/>
        <v>0</v>
      </c>
      <c r="M53" s="94">
        <f t="shared" ref="M53:Q53" si="10">M41+M44+M46+M48+M50</f>
        <v>0</v>
      </c>
      <c r="N53" s="94">
        <f t="shared" si="10"/>
        <v>0</v>
      </c>
      <c r="O53" s="94">
        <f t="shared" si="10"/>
        <v>0</v>
      </c>
      <c r="P53" s="94">
        <f t="shared" si="10"/>
        <v>0</v>
      </c>
      <c r="Q53" s="94">
        <f t="shared" si="10"/>
        <v>0</v>
      </c>
      <c r="R53" s="13"/>
    </row>
    <row r="54" spans="1:18" s="5" customFormat="1" ht="75" customHeight="1" x14ac:dyDescent="0.35">
      <c r="A54" s="90"/>
      <c r="B54" s="18"/>
      <c r="C54" s="18"/>
      <c r="D54" s="29"/>
      <c r="E54" s="29"/>
      <c r="F54" s="29"/>
      <c r="G54" s="29"/>
      <c r="H54" s="29"/>
      <c r="I54" s="29"/>
      <c r="J54" s="30"/>
      <c r="K54" s="45" t="s">
        <v>22</v>
      </c>
      <c r="L54" s="53">
        <f t="shared" si="9"/>
        <v>64115</v>
      </c>
      <c r="M54" s="94">
        <f>M42+M45+M47+M49+M51+M43</f>
        <v>11615</v>
      </c>
      <c r="N54" s="94">
        <f t="shared" ref="N54:Q54" si="11">N42+N45+N47+N49+N51+N43</f>
        <v>12200</v>
      </c>
      <c r="O54" s="94">
        <f t="shared" si="11"/>
        <v>12800</v>
      </c>
      <c r="P54" s="94">
        <f t="shared" si="11"/>
        <v>13400</v>
      </c>
      <c r="Q54" s="94">
        <f t="shared" si="11"/>
        <v>14100</v>
      </c>
      <c r="R54" s="13"/>
    </row>
    <row r="55" spans="1:18" s="5" customFormat="1" ht="109.5" customHeight="1" x14ac:dyDescent="0.35">
      <c r="A55" s="412"/>
      <c r="B55" s="413"/>
      <c r="C55" s="25"/>
      <c r="D55" s="25"/>
      <c r="E55" s="25"/>
      <c r="F55" s="25"/>
      <c r="G55" s="25"/>
      <c r="H55" s="25"/>
      <c r="I55" s="25"/>
      <c r="J55" s="95"/>
      <c r="K55" s="96" t="s">
        <v>21</v>
      </c>
      <c r="L55" s="97">
        <f t="shared" ref="L55:Q55" si="12">L56+L57</f>
        <v>176714.5</v>
      </c>
      <c r="M55" s="97">
        <f t="shared" si="12"/>
        <v>32024.5</v>
      </c>
      <c r="N55" s="97">
        <f t="shared" si="12"/>
        <v>33630</v>
      </c>
      <c r="O55" s="97">
        <f t="shared" si="12"/>
        <v>35230</v>
      </c>
      <c r="P55" s="97">
        <f t="shared" si="12"/>
        <v>36970</v>
      </c>
      <c r="Q55" s="97">
        <f t="shared" si="12"/>
        <v>38860</v>
      </c>
      <c r="R55" s="13"/>
    </row>
    <row r="56" spans="1:18" s="5" customFormat="1" ht="39" customHeight="1" x14ac:dyDescent="0.35">
      <c r="A56" s="24"/>
      <c r="B56" s="25"/>
      <c r="C56" s="25"/>
      <c r="D56" s="25"/>
      <c r="E56" s="25"/>
      <c r="F56" s="25"/>
      <c r="G56" s="25"/>
      <c r="H56" s="25"/>
      <c r="I56" s="25"/>
      <c r="J56" s="98" t="s">
        <v>20</v>
      </c>
      <c r="K56" s="38" t="s">
        <v>47</v>
      </c>
      <c r="L56" s="97">
        <f t="shared" si="9"/>
        <v>3320</v>
      </c>
      <c r="M56" s="97">
        <f>M24+M39+M53+M34</f>
        <v>600</v>
      </c>
      <c r="N56" s="97">
        <f t="shared" ref="N56:Q56" si="13">N24+N39+N53+N34</f>
        <v>630</v>
      </c>
      <c r="O56" s="97">
        <f t="shared" si="13"/>
        <v>660</v>
      </c>
      <c r="P56" s="97">
        <f t="shared" si="13"/>
        <v>700</v>
      </c>
      <c r="Q56" s="97">
        <f t="shared" si="13"/>
        <v>730</v>
      </c>
      <c r="R56" s="13"/>
    </row>
    <row r="57" spans="1:18" s="5" customFormat="1" ht="62.25" customHeight="1" x14ac:dyDescent="0.35">
      <c r="A57" s="99"/>
      <c r="B57" s="100"/>
      <c r="C57" s="100"/>
      <c r="D57" s="100"/>
      <c r="E57" s="100"/>
      <c r="F57" s="100"/>
      <c r="G57" s="100"/>
      <c r="H57" s="100"/>
      <c r="I57" s="100"/>
      <c r="J57" s="101"/>
      <c r="K57" s="39" t="s">
        <v>22</v>
      </c>
      <c r="L57" s="97">
        <f t="shared" si="9"/>
        <v>173394.5</v>
      </c>
      <c r="M57" s="97">
        <f>M10+M25+M35+M40+M54</f>
        <v>31424.5</v>
      </c>
      <c r="N57" s="97">
        <f t="shared" ref="N57:Q57" si="14">N10+N25+N35+N40+N54</f>
        <v>33000</v>
      </c>
      <c r="O57" s="97">
        <f t="shared" si="14"/>
        <v>34570</v>
      </c>
      <c r="P57" s="97">
        <f t="shared" si="14"/>
        <v>36270</v>
      </c>
      <c r="Q57" s="97">
        <f t="shared" si="14"/>
        <v>38130</v>
      </c>
      <c r="R57" s="13"/>
    </row>
    <row r="58" spans="1:18" ht="23.25" x14ac:dyDescent="0.35">
      <c r="A58" s="23"/>
      <c r="B58" s="23"/>
      <c r="C58" s="23"/>
      <c r="D58" s="23"/>
      <c r="E58" s="23"/>
      <c r="F58" s="23"/>
      <c r="G58" s="23"/>
      <c r="H58" s="23"/>
      <c r="I58" s="23"/>
      <c r="J58" s="37"/>
      <c r="K58" s="36"/>
      <c r="L58" s="23"/>
      <c r="M58" s="23"/>
      <c r="N58" s="23"/>
      <c r="O58" s="23"/>
      <c r="P58" s="23"/>
      <c r="Q58" s="23"/>
      <c r="R58" s="17"/>
    </row>
    <row r="59" spans="1:18" ht="30.75" customHeight="1" x14ac:dyDescent="0.35">
      <c r="A59" s="23"/>
      <c r="B59" s="23"/>
      <c r="C59" s="23"/>
      <c r="D59" s="23"/>
      <c r="E59" s="23"/>
      <c r="F59" s="23"/>
      <c r="G59" s="23"/>
      <c r="H59" s="23"/>
      <c r="I59" s="23"/>
      <c r="J59" s="37"/>
      <c r="K59" s="36"/>
      <c r="L59" s="23"/>
      <c r="M59" s="23"/>
      <c r="N59" s="23"/>
      <c r="O59" s="23"/>
      <c r="P59" s="23"/>
      <c r="Q59" s="23"/>
      <c r="R59" s="17"/>
    </row>
    <row r="60" spans="1:18" ht="30.75" customHeight="1" x14ac:dyDescent="0.35">
      <c r="A60" s="23"/>
      <c r="B60" s="23"/>
      <c r="C60" s="23"/>
      <c r="D60" s="23"/>
      <c r="E60" s="23"/>
      <c r="F60" s="23"/>
      <c r="G60" s="23"/>
      <c r="H60" s="23"/>
      <c r="I60" s="23"/>
      <c r="J60" s="37"/>
      <c r="K60" s="36"/>
      <c r="L60" s="23"/>
      <c r="M60" s="23"/>
      <c r="N60" s="23"/>
      <c r="O60" s="23"/>
      <c r="P60" s="23"/>
      <c r="Q60" s="23"/>
      <c r="R60" s="17"/>
    </row>
    <row r="61" spans="1:18" ht="30.75" customHeight="1" x14ac:dyDescent="0.3">
      <c r="A61" s="414" t="s">
        <v>60</v>
      </c>
      <c r="B61" s="414"/>
      <c r="C61" s="414"/>
      <c r="D61" s="414"/>
      <c r="E61" s="414"/>
      <c r="F61" s="414"/>
      <c r="G61" s="414"/>
      <c r="H61" s="414"/>
      <c r="I61" s="414"/>
      <c r="J61" s="414"/>
      <c r="K61" s="414"/>
      <c r="L61" s="414"/>
      <c r="M61" s="414"/>
      <c r="N61" s="414"/>
      <c r="O61" s="414"/>
      <c r="P61" s="414"/>
      <c r="Q61" s="414"/>
      <c r="R61" s="17"/>
    </row>
    <row r="62" spans="1:18" ht="32.25" customHeight="1" x14ac:dyDescent="0.4">
      <c r="A62" s="415"/>
      <c r="B62" s="415"/>
      <c r="C62" s="415"/>
      <c r="D62" s="415"/>
      <c r="E62" s="415"/>
      <c r="F62" s="415"/>
      <c r="G62" s="415"/>
      <c r="H62" s="415"/>
      <c r="I62" s="415"/>
      <c r="J62" s="415"/>
      <c r="K62" s="415"/>
      <c r="L62" s="415"/>
      <c r="M62" s="415"/>
      <c r="N62" s="415"/>
      <c r="O62" s="415"/>
      <c r="P62" s="415"/>
      <c r="Q62" s="415"/>
      <c r="R62" s="17"/>
    </row>
    <row r="63" spans="1:18" ht="26.25" x14ac:dyDescent="0.4">
      <c r="A63" s="415"/>
      <c r="B63" s="415"/>
      <c r="C63" s="415"/>
      <c r="D63" s="415"/>
      <c r="E63" s="415"/>
      <c r="F63" s="415"/>
      <c r="G63" s="415"/>
      <c r="H63" s="415"/>
      <c r="I63" s="415"/>
      <c r="J63" s="415"/>
      <c r="K63" s="415"/>
      <c r="L63" s="415"/>
      <c r="M63" s="415"/>
      <c r="N63" s="415"/>
      <c r="O63" s="415"/>
      <c r="P63" s="415"/>
      <c r="Q63" s="415"/>
      <c r="R63" s="17"/>
    </row>
    <row r="64" spans="1:18" x14ac:dyDescent="0.25">
      <c r="A64" s="17"/>
      <c r="B64" s="17"/>
      <c r="C64" s="17"/>
      <c r="D64" s="17"/>
      <c r="E64" s="17"/>
      <c r="F64" s="17"/>
      <c r="G64" s="17"/>
      <c r="H64" s="17"/>
      <c r="I64" s="17"/>
      <c r="J64" s="16"/>
      <c r="K64" s="15"/>
      <c r="L64" s="17"/>
      <c r="M64" s="17"/>
      <c r="N64" s="17"/>
      <c r="O64" s="17"/>
      <c r="P64" s="17"/>
      <c r="Q64" s="17"/>
      <c r="R64" s="17"/>
    </row>
    <row r="65" spans="1:18" x14ac:dyDescent="0.25">
      <c r="A65" s="17"/>
      <c r="B65" s="17"/>
      <c r="C65" s="17"/>
      <c r="D65" s="17"/>
      <c r="E65" s="17"/>
      <c r="F65" s="17"/>
      <c r="G65" s="17"/>
      <c r="H65" s="17"/>
      <c r="I65" s="17"/>
      <c r="J65" s="16"/>
      <c r="K65" s="15"/>
      <c r="L65" s="17"/>
      <c r="M65" s="17"/>
      <c r="N65" s="17"/>
      <c r="O65" s="17"/>
      <c r="P65" s="17"/>
      <c r="Q65" s="17"/>
      <c r="R65" s="17"/>
    </row>
    <row r="66" spans="1:18" x14ac:dyDescent="0.25">
      <c r="C66" s="4"/>
      <c r="D66" s="4"/>
      <c r="E66" s="4"/>
      <c r="F66" s="4"/>
      <c r="G66" s="4"/>
      <c r="H66" s="4"/>
      <c r="L66" s="4"/>
      <c r="M66" s="4"/>
      <c r="N66" s="4"/>
      <c r="O66" s="4"/>
      <c r="P66" s="4"/>
      <c r="Q66" s="4"/>
      <c r="R66" s="4"/>
    </row>
    <row r="67" spans="1:18" x14ac:dyDescent="0.25">
      <c r="C67" s="4"/>
      <c r="D67" s="4"/>
      <c r="E67" s="4"/>
      <c r="F67" s="4"/>
      <c r="G67" s="4"/>
      <c r="H67" s="4"/>
      <c r="L67" s="4"/>
      <c r="M67" s="4"/>
      <c r="N67" s="4"/>
      <c r="O67" s="4"/>
      <c r="P67" s="4"/>
      <c r="Q67" s="4"/>
      <c r="R67" s="4"/>
    </row>
    <row r="68" spans="1:18" x14ac:dyDescent="0.25">
      <c r="C68" s="4"/>
      <c r="D68" s="4"/>
      <c r="E68" s="4"/>
      <c r="F68" s="4"/>
      <c r="G68" s="4"/>
      <c r="H68" s="4"/>
      <c r="L68" s="4"/>
      <c r="M68" s="4"/>
      <c r="N68" s="4"/>
      <c r="O68" s="4"/>
      <c r="P68" s="4"/>
      <c r="Q68" s="4"/>
      <c r="R68" s="4"/>
    </row>
    <row r="69" spans="1:18" x14ac:dyDescent="0.25">
      <c r="C69" s="4"/>
      <c r="D69" s="4"/>
      <c r="E69" s="4"/>
      <c r="F69" s="4"/>
      <c r="G69" s="4"/>
      <c r="H69" s="4"/>
      <c r="L69" s="4"/>
      <c r="M69" s="4"/>
      <c r="N69" s="4"/>
      <c r="O69" s="4"/>
      <c r="P69" s="4"/>
      <c r="Q69" s="4"/>
      <c r="R69" s="4"/>
    </row>
    <row r="70" spans="1:18" x14ac:dyDescent="0.25">
      <c r="C70" s="4"/>
      <c r="D70" s="4"/>
      <c r="E70" s="4"/>
      <c r="F70" s="4"/>
      <c r="G70" s="4"/>
      <c r="H70" s="4"/>
      <c r="L70" s="4"/>
      <c r="M70" s="4"/>
      <c r="N70" s="4"/>
      <c r="O70" s="4"/>
      <c r="P70" s="4"/>
      <c r="Q70" s="4"/>
      <c r="R70" s="4"/>
    </row>
    <row r="71" spans="1:18" x14ac:dyDescent="0.25">
      <c r="C71" s="4"/>
      <c r="D71" s="4"/>
      <c r="E71" s="4"/>
      <c r="F71" s="4"/>
      <c r="G71" s="4"/>
      <c r="H71" s="4"/>
      <c r="L71" s="4"/>
      <c r="M71" s="4"/>
      <c r="N71" s="4"/>
      <c r="O71" s="4"/>
      <c r="P71" s="4"/>
      <c r="Q71" s="4"/>
      <c r="R71" s="4"/>
    </row>
    <row r="72" spans="1:18" x14ac:dyDescent="0.25">
      <c r="C72" s="4"/>
      <c r="D72" s="4"/>
      <c r="E72" s="4"/>
      <c r="F72" s="4"/>
      <c r="G72" s="4"/>
      <c r="H72" s="4"/>
      <c r="L72" s="4"/>
      <c r="M72" s="4"/>
      <c r="N72" s="4"/>
      <c r="O72" s="4"/>
      <c r="P72" s="4"/>
      <c r="Q72" s="4"/>
      <c r="R72" s="4"/>
    </row>
    <row r="73" spans="1:18" x14ac:dyDescent="0.25">
      <c r="C73" s="4"/>
      <c r="D73" s="4"/>
      <c r="E73" s="4"/>
      <c r="F73" s="4"/>
      <c r="G73" s="4"/>
      <c r="H73" s="4"/>
      <c r="L73" s="4"/>
      <c r="M73" s="4"/>
      <c r="N73" s="4"/>
      <c r="O73" s="4"/>
      <c r="P73" s="4"/>
      <c r="Q73" s="4"/>
      <c r="R73" s="4"/>
    </row>
    <row r="74" spans="1:18" x14ac:dyDescent="0.25">
      <c r="C74" s="4"/>
      <c r="D74" s="4"/>
      <c r="E74" s="4"/>
      <c r="F74" s="4"/>
      <c r="G74" s="4"/>
      <c r="H74" s="4"/>
      <c r="L74" s="4"/>
      <c r="M74" s="4"/>
      <c r="N74" s="4"/>
      <c r="O74" s="4"/>
      <c r="P74" s="4"/>
      <c r="Q74" s="4"/>
      <c r="R74" s="4"/>
    </row>
    <row r="75" spans="1:18" x14ac:dyDescent="0.25">
      <c r="C75" s="4"/>
      <c r="D75" s="4"/>
      <c r="E75" s="4"/>
      <c r="F75" s="4"/>
      <c r="G75" s="4"/>
      <c r="H75" s="4"/>
      <c r="L75" s="4"/>
      <c r="M75" s="4"/>
      <c r="N75" s="4"/>
      <c r="O75" s="4"/>
      <c r="P75" s="4"/>
      <c r="Q75" s="4"/>
      <c r="R75" s="4"/>
    </row>
    <row r="76" spans="1:18" x14ac:dyDescent="0.25">
      <c r="C76" s="4"/>
      <c r="D76" s="4"/>
      <c r="E76" s="4"/>
      <c r="F76" s="4"/>
      <c r="G76" s="4"/>
      <c r="H76" s="4"/>
      <c r="L76" s="4"/>
      <c r="M76" s="4"/>
      <c r="N76" s="4"/>
      <c r="O76" s="4"/>
      <c r="P76" s="4"/>
      <c r="Q76" s="4"/>
      <c r="R76" s="4"/>
    </row>
    <row r="77" spans="1:18" x14ac:dyDescent="0.25">
      <c r="C77" s="4"/>
      <c r="D77" s="4"/>
      <c r="E77" s="4"/>
      <c r="F77" s="4"/>
      <c r="G77" s="4"/>
      <c r="H77" s="4"/>
      <c r="L77" s="4"/>
      <c r="M77" s="4"/>
      <c r="N77" s="4"/>
      <c r="O77" s="4"/>
      <c r="P77" s="4"/>
      <c r="Q77" s="4"/>
      <c r="R77" s="4"/>
    </row>
    <row r="78" spans="1:18" x14ac:dyDescent="0.25">
      <c r="C78" s="4"/>
      <c r="D78" s="4"/>
      <c r="E78" s="4"/>
      <c r="F78" s="4"/>
      <c r="G78" s="4"/>
      <c r="H78" s="4"/>
      <c r="L78" s="4"/>
      <c r="M78" s="4"/>
      <c r="N78" s="4"/>
      <c r="O78" s="4"/>
      <c r="P78" s="4"/>
      <c r="Q78" s="4"/>
      <c r="R78" s="4"/>
    </row>
    <row r="79" spans="1:18" x14ac:dyDescent="0.25">
      <c r="C79" s="4"/>
      <c r="D79" s="4"/>
      <c r="E79" s="4"/>
      <c r="F79" s="4"/>
      <c r="G79" s="4"/>
      <c r="H79" s="4"/>
      <c r="L79" s="4"/>
      <c r="M79" s="4"/>
      <c r="N79" s="4"/>
      <c r="O79" s="4"/>
      <c r="P79" s="4"/>
      <c r="Q79" s="4"/>
      <c r="R79" s="4"/>
    </row>
    <row r="80" spans="1:18" x14ac:dyDescent="0.25">
      <c r="C80" s="4"/>
      <c r="D80" s="4"/>
      <c r="E80" s="4"/>
      <c r="F80" s="4"/>
      <c r="G80" s="4"/>
      <c r="H80" s="4"/>
      <c r="L80" s="4"/>
      <c r="M80" s="4"/>
      <c r="N80" s="4"/>
      <c r="O80" s="4"/>
      <c r="P80" s="4"/>
      <c r="Q80" s="4"/>
      <c r="R80" s="4"/>
    </row>
  </sheetData>
  <mergeCells count="121">
    <mergeCell ref="A55:B55"/>
    <mergeCell ref="A61:Q61"/>
    <mergeCell ref="A62:Q62"/>
    <mergeCell ref="A63:Q63"/>
    <mergeCell ref="H44:H45"/>
    <mergeCell ref="I44:I45"/>
    <mergeCell ref="B46:B47"/>
    <mergeCell ref="I46:I47"/>
    <mergeCell ref="J46:J51"/>
    <mergeCell ref="B48:B49"/>
    <mergeCell ref="I48:I49"/>
    <mergeCell ref="B50:B51"/>
    <mergeCell ref="I50:I51"/>
    <mergeCell ref="N32:N33"/>
    <mergeCell ref="O32:O33"/>
    <mergeCell ref="P32:P33"/>
    <mergeCell ref="G41:G42"/>
    <mergeCell ref="H41:H42"/>
    <mergeCell ref="I41:I42"/>
    <mergeCell ref="J41:J45"/>
    <mergeCell ref="B44:B45"/>
    <mergeCell ref="C44:C45"/>
    <mergeCell ref="D44:D45"/>
    <mergeCell ref="E44:E45"/>
    <mergeCell ref="F44:F45"/>
    <mergeCell ref="G44:G45"/>
    <mergeCell ref="A36:A40"/>
    <mergeCell ref="I36:I37"/>
    <mergeCell ref="J36:J37"/>
    <mergeCell ref="A41:A51"/>
    <mergeCell ref="B41:B42"/>
    <mergeCell ref="C41:C42"/>
    <mergeCell ref="D41:D42"/>
    <mergeCell ref="E41:E42"/>
    <mergeCell ref="F41:F42"/>
    <mergeCell ref="Q20:Q21"/>
    <mergeCell ref="A26:A35"/>
    <mergeCell ref="B26:B27"/>
    <mergeCell ref="C26:C27"/>
    <mergeCell ref="D26:D27"/>
    <mergeCell ref="E26:E27"/>
    <mergeCell ref="F26:F27"/>
    <mergeCell ref="G26:G27"/>
    <mergeCell ref="H26:H27"/>
    <mergeCell ref="I26:I27"/>
    <mergeCell ref="J26:J31"/>
    <mergeCell ref="I28:I29"/>
    <mergeCell ref="B30:B31"/>
    <mergeCell ref="C30:C31"/>
    <mergeCell ref="D30:D31"/>
    <mergeCell ref="E30:E31"/>
    <mergeCell ref="F30:F31"/>
    <mergeCell ref="G30:G31"/>
    <mergeCell ref="H30:H31"/>
    <mergeCell ref="I30:I31"/>
    <mergeCell ref="Q32:Q33"/>
    <mergeCell ref="K32:K33"/>
    <mergeCell ref="L32:L33"/>
    <mergeCell ref="M32:M33"/>
    <mergeCell ref="Q16:Q17"/>
    <mergeCell ref="I18:I19"/>
    <mergeCell ref="B20:B21"/>
    <mergeCell ref="I20:I22"/>
    <mergeCell ref="K20:K21"/>
    <mergeCell ref="L20:L21"/>
    <mergeCell ref="M20:M21"/>
    <mergeCell ref="N20:N21"/>
    <mergeCell ref="O20:O21"/>
    <mergeCell ref="P20:P21"/>
    <mergeCell ref="K16:K17"/>
    <mergeCell ref="L16:L17"/>
    <mergeCell ref="M16:M17"/>
    <mergeCell ref="N16:N17"/>
    <mergeCell ref="O16:O17"/>
    <mergeCell ref="P16:P17"/>
    <mergeCell ref="J11:J22"/>
    <mergeCell ref="I13:I14"/>
    <mergeCell ref="B15:B17"/>
    <mergeCell ref="C15:C16"/>
    <mergeCell ref="D15:D16"/>
    <mergeCell ref="E15:E16"/>
    <mergeCell ref="F15:F16"/>
    <mergeCell ref="G15:G16"/>
    <mergeCell ref="H15:H16"/>
    <mergeCell ref="I15:I17"/>
    <mergeCell ref="J6:J7"/>
    <mergeCell ref="A11:A25"/>
    <mergeCell ref="B11:B12"/>
    <mergeCell ref="C11:C12"/>
    <mergeCell ref="D11:D12"/>
    <mergeCell ref="E11:E12"/>
    <mergeCell ref="F11:F12"/>
    <mergeCell ref="G11:G12"/>
    <mergeCell ref="H11:H12"/>
    <mergeCell ref="I11:I12"/>
    <mergeCell ref="A6:A10"/>
    <mergeCell ref="B6:B7"/>
    <mergeCell ref="C6:C7"/>
    <mergeCell ref="D6:D7"/>
    <mergeCell ref="E6:E7"/>
    <mergeCell ref="F6:F7"/>
    <mergeCell ref="G6:G7"/>
    <mergeCell ref="H6:H7"/>
    <mergeCell ref="I6:I7"/>
    <mergeCell ref="O1:R1"/>
    <mergeCell ref="A2:Q2"/>
    <mergeCell ref="A3:A5"/>
    <mergeCell ref="B3:B5"/>
    <mergeCell ref="C3:H3"/>
    <mergeCell ref="I3:I5"/>
    <mergeCell ref="J3:J5"/>
    <mergeCell ref="K3:K5"/>
    <mergeCell ref="L3:L5"/>
    <mergeCell ref="M3:Q3"/>
    <mergeCell ref="Q4:Q5"/>
    <mergeCell ref="C4:C5"/>
    <mergeCell ref="D4:H4"/>
    <mergeCell ref="M4:M5"/>
    <mergeCell ref="N4:N5"/>
    <mergeCell ref="O4:O5"/>
    <mergeCell ref="P4:P5"/>
  </mergeCells>
  <printOptions horizontalCentered="1"/>
  <pageMargins left="0.31" right="0.19685039370078741" top="0.35" bottom="0.34" header="0.15748031496062992" footer="0"/>
  <pageSetup paperSize="9" scale="13" fitToHeight="8" orientation="landscape" r:id="rId1"/>
  <headerFooter alignWithMargins="0"/>
  <rowBreaks count="1" manualBreakCount="1">
    <brk id="65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R80"/>
  <sheetViews>
    <sheetView view="pageBreakPreview" topLeftCell="B1" zoomScale="50" zoomScaleNormal="60" zoomScaleSheetLayoutView="49" workbookViewId="0">
      <selection activeCell="M22" sqref="M22"/>
    </sheetView>
  </sheetViews>
  <sheetFormatPr defaultColWidth="9.140625" defaultRowHeight="15.75" x14ac:dyDescent="0.25"/>
  <cols>
    <col min="1" max="1" width="42.7109375" style="4" customWidth="1"/>
    <col min="2" max="2" width="55.85546875" style="4" customWidth="1"/>
    <col min="3" max="3" width="12" style="3" customWidth="1"/>
    <col min="4" max="8" width="9.28515625" style="3" customWidth="1"/>
    <col min="9" max="9" width="52.7109375" style="4" customWidth="1"/>
    <col min="10" max="10" width="40" style="7" customWidth="1"/>
    <col min="11" max="11" width="34.28515625" style="6" customWidth="1"/>
    <col min="12" max="12" width="20.28515625" style="3" customWidth="1"/>
    <col min="13" max="13" width="15.5703125" style="1" customWidth="1"/>
    <col min="14" max="14" width="14.7109375" style="1" customWidth="1"/>
    <col min="15" max="16" width="15.85546875" style="1" customWidth="1"/>
    <col min="17" max="17" width="14.85546875" style="1" customWidth="1"/>
    <col min="18" max="16384" width="9.140625" style="1"/>
  </cols>
  <sheetData>
    <row r="1" spans="1:18" ht="56.25" customHeight="1" x14ac:dyDescent="0.2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9"/>
      <c r="M1" s="9"/>
      <c r="N1" s="10"/>
      <c r="O1" s="358" t="s">
        <v>35</v>
      </c>
      <c r="P1" s="358"/>
      <c r="Q1" s="358"/>
      <c r="R1" s="358"/>
    </row>
    <row r="2" spans="1:18" ht="77.25" customHeight="1" thickBot="1" x14ac:dyDescent="0.3">
      <c r="A2" s="359" t="s">
        <v>41</v>
      </c>
      <c r="B2" s="359"/>
      <c r="C2" s="359"/>
      <c r="D2" s="359"/>
      <c r="E2" s="359"/>
      <c r="F2" s="359"/>
      <c r="G2" s="359"/>
      <c r="H2" s="359"/>
      <c r="I2" s="359"/>
      <c r="J2" s="359"/>
      <c r="K2" s="359"/>
      <c r="L2" s="359"/>
      <c r="M2" s="359"/>
      <c r="N2" s="359"/>
      <c r="O2" s="359"/>
      <c r="P2" s="359"/>
      <c r="Q2" s="359"/>
      <c r="R2" s="11"/>
    </row>
    <row r="3" spans="1:18" ht="32.25" customHeight="1" x14ac:dyDescent="0.25">
      <c r="A3" s="360" t="s">
        <v>0</v>
      </c>
      <c r="B3" s="360" t="s">
        <v>1</v>
      </c>
      <c r="C3" s="360" t="s">
        <v>2</v>
      </c>
      <c r="D3" s="360"/>
      <c r="E3" s="360"/>
      <c r="F3" s="360"/>
      <c r="G3" s="360"/>
      <c r="H3" s="360"/>
      <c r="I3" s="360" t="s">
        <v>3</v>
      </c>
      <c r="J3" s="361" t="s">
        <v>4</v>
      </c>
      <c r="K3" s="362" t="s">
        <v>23</v>
      </c>
      <c r="L3" s="362" t="s">
        <v>45</v>
      </c>
      <c r="M3" s="363" t="s">
        <v>46</v>
      </c>
      <c r="N3" s="363"/>
      <c r="O3" s="363"/>
      <c r="P3" s="363"/>
      <c r="Q3" s="363"/>
      <c r="R3" s="11"/>
    </row>
    <row r="4" spans="1:18" s="2" customFormat="1" ht="19.5" customHeight="1" x14ac:dyDescent="0.25">
      <c r="A4" s="360"/>
      <c r="B4" s="360"/>
      <c r="C4" s="360" t="s">
        <v>5</v>
      </c>
      <c r="D4" s="363" t="s">
        <v>46</v>
      </c>
      <c r="E4" s="363"/>
      <c r="F4" s="363"/>
      <c r="G4" s="363"/>
      <c r="H4" s="363"/>
      <c r="I4" s="360"/>
      <c r="J4" s="361"/>
      <c r="K4" s="360"/>
      <c r="L4" s="360"/>
      <c r="M4" s="363">
        <v>2021</v>
      </c>
      <c r="N4" s="363">
        <v>2022</v>
      </c>
      <c r="O4" s="363">
        <v>2023</v>
      </c>
      <c r="P4" s="363">
        <v>2024</v>
      </c>
      <c r="Q4" s="363">
        <v>2025</v>
      </c>
      <c r="R4" s="12"/>
    </row>
    <row r="5" spans="1:18" s="5" customFormat="1" ht="102" customHeight="1" x14ac:dyDescent="0.35">
      <c r="A5" s="360"/>
      <c r="B5" s="360"/>
      <c r="C5" s="360"/>
      <c r="D5" s="103">
        <v>2021</v>
      </c>
      <c r="E5" s="103">
        <v>2022</v>
      </c>
      <c r="F5" s="103">
        <v>2023</v>
      </c>
      <c r="G5" s="103">
        <v>2024</v>
      </c>
      <c r="H5" s="103">
        <v>2025</v>
      </c>
      <c r="I5" s="360"/>
      <c r="J5" s="361"/>
      <c r="K5" s="360"/>
      <c r="L5" s="360"/>
      <c r="M5" s="363"/>
      <c r="N5" s="363"/>
      <c r="O5" s="363"/>
      <c r="P5" s="363"/>
      <c r="Q5" s="363"/>
      <c r="R5" s="13"/>
    </row>
    <row r="6" spans="1:18" s="5" customFormat="1" ht="21" customHeight="1" x14ac:dyDescent="0.35">
      <c r="A6" s="530" t="s">
        <v>103</v>
      </c>
      <c r="B6" s="530" t="s">
        <v>104</v>
      </c>
      <c r="C6" s="532">
        <f>D6+E6+F6+G6+H6</f>
        <v>0</v>
      </c>
      <c r="D6" s="534"/>
      <c r="E6" s="534"/>
      <c r="F6" s="534"/>
      <c r="G6" s="534"/>
      <c r="H6" s="534"/>
      <c r="I6" s="535" t="s">
        <v>42</v>
      </c>
      <c r="J6" s="529" t="s">
        <v>105</v>
      </c>
      <c r="K6" s="233" t="s">
        <v>47</v>
      </c>
      <c r="L6" s="234">
        <f t="shared" ref="L6:L16" si="0">M6+N6+O6+P6+Q6</f>
        <v>0</v>
      </c>
      <c r="M6" s="235"/>
      <c r="N6" s="235"/>
      <c r="O6" s="235"/>
      <c r="P6" s="235"/>
      <c r="Q6" s="235"/>
      <c r="R6" s="13"/>
    </row>
    <row r="7" spans="1:18" s="5" customFormat="1" ht="51.75" customHeight="1" x14ac:dyDescent="0.35">
      <c r="A7" s="530"/>
      <c r="B7" s="530"/>
      <c r="C7" s="532"/>
      <c r="D7" s="534"/>
      <c r="E7" s="534"/>
      <c r="F7" s="534"/>
      <c r="G7" s="534"/>
      <c r="H7" s="534"/>
      <c r="I7" s="535"/>
      <c r="J7" s="529"/>
      <c r="K7" s="236" t="s">
        <v>22</v>
      </c>
      <c r="L7" s="237">
        <f t="shared" si="0"/>
        <v>0</v>
      </c>
      <c r="M7" s="235"/>
      <c r="N7" s="235"/>
      <c r="O7" s="235"/>
      <c r="P7" s="235"/>
      <c r="Q7" s="235"/>
      <c r="R7" s="13"/>
    </row>
    <row r="8" spans="1:18" s="5" customFormat="1" ht="35.25" customHeight="1" x14ac:dyDescent="0.35">
      <c r="A8" s="530"/>
      <c r="B8" s="238"/>
      <c r="C8" s="239"/>
      <c r="D8" s="239"/>
      <c r="E8" s="240"/>
      <c r="F8" s="239"/>
      <c r="G8" s="240"/>
      <c r="H8" s="239"/>
      <c r="I8" s="241"/>
      <c r="J8" s="242"/>
      <c r="K8" s="243" t="s">
        <v>31</v>
      </c>
      <c r="L8" s="237">
        <f t="shared" si="0"/>
        <v>0</v>
      </c>
      <c r="M8" s="237">
        <f>M9+M10</f>
        <v>0</v>
      </c>
      <c r="N8" s="237">
        <f>N9+N10</f>
        <v>0</v>
      </c>
      <c r="O8" s="237">
        <f>O9+O10</f>
        <v>0</v>
      </c>
      <c r="P8" s="237">
        <f>P9+P10</f>
        <v>0</v>
      </c>
      <c r="Q8" s="237">
        <f>Q9+Q10</f>
        <v>0</v>
      </c>
      <c r="R8" s="13"/>
    </row>
    <row r="9" spans="1:18" s="5" customFormat="1" ht="35.25" customHeight="1" x14ac:dyDescent="0.35">
      <c r="A9" s="530"/>
      <c r="B9" s="244"/>
      <c r="C9" s="245"/>
      <c r="D9" s="246"/>
      <c r="E9" s="246"/>
      <c r="F9" s="246"/>
      <c r="G9" s="246"/>
      <c r="H9" s="246"/>
      <c r="I9" s="241"/>
      <c r="J9" s="247" t="s">
        <v>30</v>
      </c>
      <c r="K9" s="248" t="s">
        <v>47</v>
      </c>
      <c r="L9" s="237">
        <f t="shared" si="0"/>
        <v>0</v>
      </c>
      <c r="M9" s="237">
        <f t="shared" ref="M9:Q10" si="1">M6</f>
        <v>0</v>
      </c>
      <c r="N9" s="237">
        <f t="shared" si="1"/>
        <v>0</v>
      </c>
      <c r="O9" s="237">
        <f t="shared" si="1"/>
        <v>0</v>
      </c>
      <c r="P9" s="237">
        <f t="shared" si="1"/>
        <v>0</v>
      </c>
      <c r="Q9" s="237">
        <f t="shared" si="1"/>
        <v>0</v>
      </c>
      <c r="R9" s="13"/>
    </row>
    <row r="10" spans="1:18" s="5" customFormat="1" ht="42.75" customHeight="1" x14ac:dyDescent="0.35">
      <c r="A10" s="530"/>
      <c r="B10" s="244"/>
      <c r="C10" s="245"/>
      <c r="D10" s="246"/>
      <c r="E10" s="246"/>
      <c r="F10" s="246"/>
      <c r="G10" s="246"/>
      <c r="H10" s="246"/>
      <c r="I10" s="246"/>
      <c r="J10" s="242"/>
      <c r="K10" s="249" t="s">
        <v>22</v>
      </c>
      <c r="L10" s="237">
        <f t="shared" si="0"/>
        <v>0</v>
      </c>
      <c r="M10" s="250">
        <f t="shared" si="1"/>
        <v>0</v>
      </c>
      <c r="N10" s="250">
        <f t="shared" si="1"/>
        <v>0</v>
      </c>
      <c r="O10" s="250">
        <f t="shared" si="1"/>
        <v>0</v>
      </c>
      <c r="P10" s="250">
        <f t="shared" si="1"/>
        <v>0</v>
      </c>
      <c r="Q10" s="250">
        <f t="shared" si="1"/>
        <v>0</v>
      </c>
      <c r="R10" s="13"/>
    </row>
    <row r="11" spans="1:18" s="5" customFormat="1" ht="43.5" customHeight="1" x14ac:dyDescent="0.35">
      <c r="A11" s="530" t="s">
        <v>7</v>
      </c>
      <c r="B11" s="531" t="s">
        <v>106</v>
      </c>
      <c r="C11" s="532">
        <f>D11+E11+F11+G11+H11</f>
        <v>450</v>
      </c>
      <c r="D11" s="533">
        <v>90</v>
      </c>
      <c r="E11" s="527">
        <v>90</v>
      </c>
      <c r="F11" s="527">
        <v>90</v>
      </c>
      <c r="G11" s="527">
        <v>90</v>
      </c>
      <c r="H11" s="527">
        <v>90</v>
      </c>
      <c r="I11" s="528" t="s">
        <v>24</v>
      </c>
      <c r="J11" s="529" t="s">
        <v>107</v>
      </c>
      <c r="K11" s="236" t="s">
        <v>47</v>
      </c>
      <c r="L11" s="237">
        <f t="shared" si="0"/>
        <v>0</v>
      </c>
      <c r="M11" s="251"/>
      <c r="N11" s="251"/>
      <c r="O11" s="251"/>
      <c r="P11" s="251"/>
      <c r="Q11" s="251"/>
      <c r="R11" s="13"/>
    </row>
    <row r="12" spans="1:18" s="5" customFormat="1" ht="51.75" customHeight="1" x14ac:dyDescent="0.35">
      <c r="A12" s="530"/>
      <c r="B12" s="531"/>
      <c r="C12" s="532"/>
      <c r="D12" s="533"/>
      <c r="E12" s="527"/>
      <c r="F12" s="527"/>
      <c r="G12" s="527"/>
      <c r="H12" s="527"/>
      <c r="I12" s="528"/>
      <c r="J12" s="529"/>
      <c r="K12" s="236" t="s">
        <v>22</v>
      </c>
      <c r="L12" s="237">
        <f t="shared" si="0"/>
        <v>4377.3</v>
      </c>
      <c r="M12" s="251">
        <v>800.1</v>
      </c>
      <c r="N12" s="251">
        <v>832</v>
      </c>
      <c r="O12" s="251">
        <v>873.7</v>
      </c>
      <c r="P12" s="251">
        <v>917.4</v>
      </c>
      <c r="Q12" s="251">
        <v>954.1</v>
      </c>
      <c r="R12" s="13"/>
    </row>
    <row r="13" spans="1:18" s="5" customFormat="1" ht="43.5" customHeight="1" x14ac:dyDescent="0.35">
      <c r="A13" s="530"/>
      <c r="B13" s="252"/>
      <c r="C13" s="253"/>
      <c r="D13" s="254"/>
      <c r="E13" s="254"/>
      <c r="F13" s="254"/>
      <c r="G13" s="254"/>
      <c r="H13" s="254"/>
      <c r="I13" s="540" t="s">
        <v>25</v>
      </c>
      <c r="J13" s="529"/>
      <c r="K13" s="255" t="s">
        <v>47</v>
      </c>
      <c r="L13" s="237">
        <f t="shared" si="0"/>
        <v>0</v>
      </c>
      <c r="M13" s="256"/>
      <c r="N13" s="256"/>
      <c r="O13" s="256"/>
      <c r="P13" s="256"/>
      <c r="Q13" s="256"/>
      <c r="R13" s="13"/>
    </row>
    <row r="14" spans="1:18" s="5" customFormat="1" ht="49.5" customHeight="1" x14ac:dyDescent="0.4">
      <c r="A14" s="530"/>
      <c r="B14" s="257"/>
      <c r="C14" s="257"/>
      <c r="D14" s="257"/>
      <c r="E14" s="257"/>
      <c r="F14" s="257"/>
      <c r="G14" s="257"/>
      <c r="H14" s="257"/>
      <c r="I14" s="540"/>
      <c r="J14" s="529"/>
      <c r="K14" s="236" t="s">
        <v>22</v>
      </c>
      <c r="L14" s="237">
        <f t="shared" si="0"/>
        <v>2855</v>
      </c>
      <c r="M14" s="251">
        <v>541</v>
      </c>
      <c r="N14" s="251">
        <v>557.20000000000005</v>
      </c>
      <c r="O14" s="251">
        <v>568.4</v>
      </c>
      <c r="P14" s="251">
        <v>585.4</v>
      </c>
      <c r="Q14" s="251">
        <v>603</v>
      </c>
      <c r="R14" s="13"/>
    </row>
    <row r="15" spans="1:18" s="5" customFormat="1" ht="36.75" customHeight="1" x14ac:dyDescent="0.35">
      <c r="A15" s="530"/>
      <c r="B15" s="541" t="s">
        <v>108</v>
      </c>
      <c r="C15" s="532">
        <f>D15+E15+F15+G15+H15</f>
        <v>7</v>
      </c>
      <c r="D15" s="527">
        <v>1.4</v>
      </c>
      <c r="E15" s="527">
        <v>1.4</v>
      </c>
      <c r="F15" s="527">
        <v>1.4</v>
      </c>
      <c r="G15" s="527">
        <v>1.4</v>
      </c>
      <c r="H15" s="527">
        <v>1.4</v>
      </c>
      <c r="I15" s="528" t="s">
        <v>26</v>
      </c>
      <c r="J15" s="529"/>
      <c r="K15" s="255" t="s">
        <v>47</v>
      </c>
      <c r="L15" s="237">
        <f t="shared" si="0"/>
        <v>0</v>
      </c>
      <c r="M15" s="251"/>
      <c r="N15" s="251"/>
      <c r="O15" s="251"/>
      <c r="P15" s="251"/>
      <c r="Q15" s="251"/>
      <c r="R15" s="13"/>
    </row>
    <row r="16" spans="1:18" s="5" customFormat="1" ht="61.5" customHeight="1" x14ac:dyDescent="0.35">
      <c r="A16" s="530"/>
      <c r="B16" s="541"/>
      <c r="C16" s="532"/>
      <c r="D16" s="527"/>
      <c r="E16" s="527"/>
      <c r="F16" s="527"/>
      <c r="G16" s="527"/>
      <c r="H16" s="527"/>
      <c r="I16" s="528"/>
      <c r="J16" s="529"/>
      <c r="K16" s="538" t="s">
        <v>22</v>
      </c>
      <c r="L16" s="539">
        <f t="shared" si="0"/>
        <v>17316</v>
      </c>
      <c r="M16" s="536">
        <v>3228.7</v>
      </c>
      <c r="N16" s="536">
        <v>3325.5</v>
      </c>
      <c r="O16" s="536">
        <v>3460</v>
      </c>
      <c r="P16" s="536">
        <v>3597</v>
      </c>
      <c r="Q16" s="536">
        <v>3704.8</v>
      </c>
      <c r="R16" s="13"/>
    </row>
    <row r="17" spans="1:18" s="5" customFormat="1" ht="71.25" customHeight="1" x14ac:dyDescent="0.35">
      <c r="A17" s="530"/>
      <c r="B17" s="541"/>
      <c r="C17" s="258">
        <f>D17+E17+F17+G17+H17</f>
        <v>91</v>
      </c>
      <c r="D17" s="251">
        <v>18.2</v>
      </c>
      <c r="E17" s="251">
        <v>18.2</v>
      </c>
      <c r="F17" s="251">
        <v>18.2</v>
      </c>
      <c r="G17" s="251">
        <v>18.2</v>
      </c>
      <c r="H17" s="251">
        <v>18.2</v>
      </c>
      <c r="I17" s="528"/>
      <c r="J17" s="529"/>
      <c r="K17" s="538"/>
      <c r="L17" s="539"/>
      <c r="M17" s="536"/>
      <c r="N17" s="536"/>
      <c r="O17" s="536"/>
      <c r="P17" s="536"/>
      <c r="Q17" s="536"/>
      <c r="R17" s="13"/>
    </row>
    <row r="18" spans="1:18" s="5" customFormat="1" ht="42" customHeight="1" x14ac:dyDescent="0.35">
      <c r="A18" s="530"/>
      <c r="B18" s="252"/>
      <c r="C18" s="259"/>
      <c r="D18" s="259"/>
      <c r="E18" s="259"/>
      <c r="F18" s="259"/>
      <c r="G18" s="259"/>
      <c r="H18" s="259"/>
      <c r="I18" s="537" t="s">
        <v>27</v>
      </c>
      <c r="J18" s="529"/>
      <c r="K18" s="255" t="s">
        <v>47</v>
      </c>
      <c r="L18" s="237">
        <f>M18+N18+O18+P18+Q18</f>
        <v>0</v>
      </c>
      <c r="M18" s="251"/>
      <c r="N18" s="251"/>
      <c r="O18" s="251"/>
      <c r="P18" s="251"/>
      <c r="Q18" s="251"/>
      <c r="R18" s="13"/>
    </row>
    <row r="19" spans="1:18" s="5" customFormat="1" ht="64.5" customHeight="1" x14ac:dyDescent="0.4">
      <c r="A19" s="530"/>
      <c r="B19" s="260"/>
      <c r="C19" s="261"/>
      <c r="D19" s="257"/>
      <c r="E19" s="257"/>
      <c r="F19" s="257"/>
      <c r="G19" s="257"/>
      <c r="H19" s="257"/>
      <c r="I19" s="537"/>
      <c r="J19" s="529"/>
      <c r="K19" s="236" t="s">
        <v>22</v>
      </c>
      <c r="L19" s="237">
        <f>M19+N19+O19+P19+Q19</f>
        <v>3196.1</v>
      </c>
      <c r="M19" s="251">
        <v>608</v>
      </c>
      <c r="N19" s="251">
        <v>620.20000000000005</v>
      </c>
      <c r="O19" s="251">
        <v>638.79999999999995</v>
      </c>
      <c r="P19" s="251">
        <v>658</v>
      </c>
      <c r="Q19" s="251">
        <v>671.1</v>
      </c>
      <c r="R19" s="13"/>
    </row>
    <row r="20" spans="1:18" s="5" customFormat="1" ht="42" customHeight="1" x14ac:dyDescent="0.35">
      <c r="A20" s="530"/>
      <c r="B20" s="538" t="s">
        <v>48</v>
      </c>
      <c r="C20" s="262">
        <v>22</v>
      </c>
      <c r="D20" s="263">
        <v>22</v>
      </c>
      <c r="E20" s="263">
        <v>22</v>
      </c>
      <c r="F20" s="263">
        <v>22</v>
      </c>
      <c r="G20" s="263">
        <v>22</v>
      </c>
      <c r="H20" s="263">
        <v>22</v>
      </c>
      <c r="I20" s="537" t="s">
        <v>28</v>
      </c>
      <c r="J20" s="529"/>
      <c r="K20" s="538" t="s">
        <v>47</v>
      </c>
      <c r="L20" s="539">
        <f>M20+N20+O20+P20+Q20</f>
        <v>0</v>
      </c>
      <c r="M20" s="534"/>
      <c r="N20" s="534"/>
      <c r="O20" s="534"/>
      <c r="P20" s="534"/>
      <c r="Q20" s="534"/>
      <c r="R20" s="13"/>
    </row>
    <row r="21" spans="1:18" s="5" customFormat="1" ht="31.5" customHeight="1" x14ac:dyDescent="0.35">
      <c r="A21" s="530"/>
      <c r="B21" s="538"/>
      <c r="I21" s="537"/>
      <c r="J21" s="529"/>
      <c r="K21" s="538"/>
      <c r="L21" s="539"/>
      <c r="M21" s="534"/>
      <c r="N21" s="534"/>
      <c r="O21" s="534"/>
      <c r="P21" s="534"/>
      <c r="Q21" s="534"/>
      <c r="R21" s="13"/>
    </row>
    <row r="22" spans="1:18" s="5" customFormat="1" ht="113.25" customHeight="1" x14ac:dyDescent="0.4">
      <c r="A22" s="530"/>
      <c r="B22" s="264" t="s">
        <v>8</v>
      </c>
      <c r="C22" s="265">
        <v>1</v>
      </c>
      <c r="D22" s="266">
        <v>1</v>
      </c>
      <c r="E22" s="266">
        <v>1</v>
      </c>
      <c r="F22" s="266">
        <v>1</v>
      </c>
      <c r="G22" s="266">
        <v>1</v>
      </c>
      <c r="H22" s="266">
        <v>1</v>
      </c>
      <c r="I22" s="537"/>
      <c r="J22" s="529"/>
      <c r="K22" s="267" t="s">
        <v>22</v>
      </c>
      <c r="L22" s="237">
        <f>M22+N22+O22+P22+Q22</f>
        <v>58647.6</v>
      </c>
      <c r="M22" s="251">
        <v>11300</v>
      </c>
      <c r="N22" s="251">
        <v>11526</v>
      </c>
      <c r="O22" s="251">
        <v>11706.5</v>
      </c>
      <c r="P22" s="251">
        <v>11940</v>
      </c>
      <c r="Q22" s="251">
        <v>12175.1</v>
      </c>
      <c r="R22" s="13"/>
    </row>
    <row r="23" spans="1:18" s="5" customFormat="1" ht="69.75" customHeight="1" x14ac:dyDescent="0.35">
      <c r="A23" s="530"/>
      <c r="B23" s="268"/>
      <c r="C23" s="269"/>
      <c r="D23" s="269"/>
      <c r="E23" s="269"/>
      <c r="F23" s="269"/>
      <c r="G23" s="269"/>
      <c r="H23" s="269"/>
      <c r="I23" s="269"/>
      <c r="J23" s="270"/>
      <c r="K23" s="271" t="s">
        <v>9</v>
      </c>
      <c r="L23" s="272">
        <f t="shared" ref="L23:Q23" si="2">L24+L25</f>
        <v>86392</v>
      </c>
      <c r="M23" s="272">
        <f t="shared" si="2"/>
        <v>16477.8</v>
      </c>
      <c r="N23" s="272">
        <f t="shared" si="2"/>
        <v>16860.900000000001</v>
      </c>
      <c r="O23" s="272">
        <f t="shared" si="2"/>
        <v>17247.400000000001</v>
      </c>
      <c r="P23" s="272">
        <f t="shared" si="2"/>
        <v>17697.8</v>
      </c>
      <c r="Q23" s="272">
        <f t="shared" si="2"/>
        <v>18108.099999999999</v>
      </c>
      <c r="R23" s="13"/>
    </row>
    <row r="24" spans="1:18" s="5" customFormat="1" ht="96" customHeight="1" x14ac:dyDescent="0.35">
      <c r="A24" s="530"/>
      <c r="B24" s="244"/>
      <c r="C24" s="246"/>
      <c r="D24" s="246"/>
      <c r="E24" s="246"/>
      <c r="F24" s="246"/>
      <c r="G24" s="246"/>
      <c r="H24" s="246"/>
      <c r="I24" s="246"/>
      <c r="J24" s="273" t="s">
        <v>10</v>
      </c>
      <c r="K24" s="249" t="s">
        <v>33</v>
      </c>
      <c r="L24" s="237">
        <f t="shared" ref="L24:L31" si="3">M24+N24+O24+P24+Q24</f>
        <v>0</v>
      </c>
      <c r="M24" s="237">
        <f t="shared" ref="M24:Q25" si="4">M11+M13+M15+M18+M21</f>
        <v>0</v>
      </c>
      <c r="N24" s="237">
        <f t="shared" si="4"/>
        <v>0</v>
      </c>
      <c r="O24" s="237">
        <f t="shared" si="4"/>
        <v>0</v>
      </c>
      <c r="P24" s="237">
        <f t="shared" si="4"/>
        <v>0</v>
      </c>
      <c r="Q24" s="237">
        <f t="shared" si="4"/>
        <v>0</v>
      </c>
      <c r="R24" s="13"/>
    </row>
    <row r="25" spans="1:18" s="5" customFormat="1" ht="76.5" x14ac:dyDescent="0.35">
      <c r="A25" s="530"/>
      <c r="B25" s="274"/>
      <c r="C25" s="274"/>
      <c r="D25" s="274"/>
      <c r="E25" s="274"/>
      <c r="F25" s="274"/>
      <c r="G25" s="274"/>
      <c r="H25" s="274"/>
      <c r="I25" s="274"/>
      <c r="J25" s="275"/>
      <c r="K25" s="243" t="s">
        <v>22</v>
      </c>
      <c r="L25" s="237">
        <f t="shared" si="3"/>
        <v>86392</v>
      </c>
      <c r="M25" s="237">
        <f t="shared" si="4"/>
        <v>16477.8</v>
      </c>
      <c r="N25" s="237">
        <f t="shared" si="4"/>
        <v>16860.900000000001</v>
      </c>
      <c r="O25" s="237">
        <f t="shared" si="4"/>
        <v>17247.400000000001</v>
      </c>
      <c r="P25" s="237">
        <f t="shared" si="4"/>
        <v>17697.8</v>
      </c>
      <c r="Q25" s="237">
        <f t="shared" si="4"/>
        <v>18108.099999999999</v>
      </c>
      <c r="R25" s="13"/>
    </row>
    <row r="26" spans="1:18" s="5" customFormat="1" ht="23.25" customHeight="1" x14ac:dyDescent="0.35">
      <c r="A26" s="530" t="s">
        <v>11</v>
      </c>
      <c r="B26" s="537" t="s">
        <v>57</v>
      </c>
      <c r="C26" s="542">
        <v>3.6</v>
      </c>
      <c r="D26" s="527">
        <v>0.72</v>
      </c>
      <c r="E26" s="527">
        <v>0.72</v>
      </c>
      <c r="F26" s="527">
        <v>0.72</v>
      </c>
      <c r="G26" s="543">
        <v>0.72</v>
      </c>
      <c r="H26" s="543">
        <v>0.72</v>
      </c>
      <c r="I26" s="537" t="s">
        <v>40</v>
      </c>
      <c r="J26" s="530" t="s">
        <v>109</v>
      </c>
      <c r="K26" s="255" t="s">
        <v>47</v>
      </c>
      <c r="L26" s="237">
        <f t="shared" si="3"/>
        <v>0</v>
      </c>
      <c r="M26" s="276"/>
      <c r="N26" s="276"/>
      <c r="O26" s="276"/>
      <c r="P26" s="276"/>
      <c r="Q26" s="276"/>
      <c r="R26" s="13"/>
    </row>
    <row r="27" spans="1:18" s="5" customFormat="1" ht="78" customHeight="1" x14ac:dyDescent="0.35">
      <c r="A27" s="530"/>
      <c r="B27" s="537"/>
      <c r="C27" s="542"/>
      <c r="D27" s="527"/>
      <c r="E27" s="527"/>
      <c r="F27" s="527"/>
      <c r="G27" s="543"/>
      <c r="H27" s="543"/>
      <c r="I27" s="537"/>
      <c r="J27" s="530"/>
      <c r="K27" s="236" t="s">
        <v>22</v>
      </c>
      <c r="L27" s="237">
        <f t="shared" si="3"/>
        <v>779.3</v>
      </c>
      <c r="M27" s="276">
        <v>147.1</v>
      </c>
      <c r="N27" s="276">
        <v>151.5</v>
      </c>
      <c r="O27" s="276">
        <v>156</v>
      </c>
      <c r="P27" s="276">
        <v>160.69999999999999</v>
      </c>
      <c r="Q27" s="276">
        <v>164</v>
      </c>
      <c r="R27" s="13"/>
    </row>
    <row r="28" spans="1:18" s="5" customFormat="1" ht="45.75" customHeight="1" x14ac:dyDescent="0.4">
      <c r="A28" s="530"/>
      <c r="B28" s="277"/>
      <c r="C28" s="257"/>
      <c r="D28" s="257"/>
      <c r="E28" s="257"/>
      <c r="F28" s="257"/>
      <c r="G28" s="257"/>
      <c r="H28" s="257"/>
      <c r="I28" s="538" t="s">
        <v>34</v>
      </c>
      <c r="J28" s="530"/>
      <c r="K28" s="255" t="s">
        <v>47</v>
      </c>
      <c r="L28" s="237">
        <f t="shared" si="3"/>
        <v>0</v>
      </c>
      <c r="M28" s="276"/>
      <c r="N28" s="276"/>
      <c r="O28" s="276"/>
      <c r="P28" s="276"/>
      <c r="Q28" s="276"/>
      <c r="R28" s="13"/>
    </row>
    <row r="29" spans="1:18" s="5" customFormat="1" ht="41.25" customHeight="1" x14ac:dyDescent="0.4">
      <c r="A29" s="530"/>
      <c r="B29" s="278"/>
      <c r="C29" s="257"/>
      <c r="D29" s="257"/>
      <c r="E29" s="257"/>
      <c r="F29" s="257"/>
      <c r="G29" s="257"/>
      <c r="H29" s="257"/>
      <c r="I29" s="538"/>
      <c r="J29" s="530"/>
      <c r="K29" s="279" t="s">
        <v>22</v>
      </c>
      <c r="L29" s="237">
        <f t="shared" si="3"/>
        <v>0</v>
      </c>
      <c r="M29" s="276"/>
      <c r="N29" s="276"/>
      <c r="O29" s="276"/>
      <c r="P29" s="276"/>
      <c r="Q29" s="276"/>
      <c r="R29" s="13"/>
    </row>
    <row r="30" spans="1:18" s="5" customFormat="1" ht="73.5" customHeight="1" x14ac:dyDescent="0.35">
      <c r="A30" s="530"/>
      <c r="B30" s="537" t="s">
        <v>12</v>
      </c>
      <c r="C30" s="542">
        <v>0.75</v>
      </c>
      <c r="D30" s="544">
        <v>0.15</v>
      </c>
      <c r="E30" s="544">
        <v>0.15</v>
      </c>
      <c r="F30" s="527">
        <v>0.15</v>
      </c>
      <c r="G30" s="527">
        <v>0.15</v>
      </c>
      <c r="H30" s="527">
        <v>0.15</v>
      </c>
      <c r="I30" s="541" t="s">
        <v>39</v>
      </c>
      <c r="J30" s="530"/>
      <c r="K30" s="255" t="s">
        <v>47</v>
      </c>
      <c r="L30" s="237">
        <f t="shared" si="3"/>
        <v>0</v>
      </c>
      <c r="M30" s="276"/>
      <c r="N30" s="276"/>
      <c r="O30" s="276"/>
      <c r="P30" s="276"/>
      <c r="Q30" s="276"/>
      <c r="R30" s="13"/>
    </row>
    <row r="31" spans="1:18" s="5" customFormat="1" ht="50.25" customHeight="1" x14ac:dyDescent="0.35">
      <c r="A31" s="530"/>
      <c r="B31" s="537"/>
      <c r="C31" s="542"/>
      <c r="D31" s="544"/>
      <c r="E31" s="544"/>
      <c r="F31" s="527"/>
      <c r="G31" s="527"/>
      <c r="H31" s="527"/>
      <c r="I31" s="541"/>
      <c r="J31" s="530"/>
      <c r="K31" s="280" t="s">
        <v>22</v>
      </c>
      <c r="L31" s="237">
        <f t="shared" si="3"/>
        <v>341.29999999999995</v>
      </c>
      <c r="M31" s="276">
        <v>66</v>
      </c>
      <c r="N31" s="276">
        <v>67.3</v>
      </c>
      <c r="O31" s="276">
        <v>68.599999999999994</v>
      </c>
      <c r="P31" s="276">
        <v>69</v>
      </c>
      <c r="Q31" s="276">
        <v>70.400000000000006</v>
      </c>
      <c r="R31" s="13"/>
    </row>
    <row r="32" spans="1:18" s="5" customFormat="1" ht="47.25" customHeight="1" x14ac:dyDescent="0.35">
      <c r="A32" s="530"/>
      <c r="B32" s="244"/>
      <c r="C32" s="245"/>
      <c r="D32" s="246"/>
      <c r="E32" s="246"/>
      <c r="F32" s="246"/>
      <c r="G32" s="246"/>
      <c r="H32" s="246"/>
      <c r="I32" s="246"/>
      <c r="J32" s="281"/>
      <c r="K32" s="545" t="s">
        <v>13</v>
      </c>
      <c r="L32" s="539">
        <f>L34+L35</f>
        <v>1120.6000000000001</v>
      </c>
      <c r="M32" s="539">
        <f>M35</f>
        <v>213.1</v>
      </c>
      <c r="N32" s="539">
        <f>N35</f>
        <v>218.8</v>
      </c>
      <c r="O32" s="539">
        <f>O35</f>
        <v>224.6</v>
      </c>
      <c r="P32" s="539">
        <f>P35</f>
        <v>229.7</v>
      </c>
      <c r="Q32" s="539">
        <f>Q35</f>
        <v>234.4</v>
      </c>
      <c r="R32" s="13"/>
    </row>
    <row r="33" spans="1:18" s="5" customFormat="1" ht="47.25" customHeight="1" x14ac:dyDescent="0.35">
      <c r="A33" s="530"/>
      <c r="B33" s="244"/>
      <c r="C33" s="245"/>
      <c r="D33" s="246"/>
      <c r="E33" s="246"/>
      <c r="F33" s="246"/>
      <c r="G33" s="246"/>
      <c r="H33" s="246"/>
      <c r="I33" s="246"/>
      <c r="J33" s="281"/>
      <c r="K33" s="545"/>
      <c r="L33" s="539"/>
      <c r="M33" s="539"/>
      <c r="N33" s="539"/>
      <c r="O33" s="539"/>
      <c r="P33" s="539"/>
      <c r="Q33" s="539"/>
      <c r="R33" s="13"/>
    </row>
    <row r="34" spans="1:18" s="5" customFormat="1" ht="69.75" customHeight="1" x14ac:dyDescent="0.35">
      <c r="A34" s="530"/>
      <c r="B34" s="244"/>
      <c r="C34" s="245"/>
      <c r="D34" s="246"/>
      <c r="E34" s="246"/>
      <c r="F34" s="246"/>
      <c r="G34" s="246"/>
      <c r="H34" s="246"/>
      <c r="I34" s="246"/>
      <c r="J34" s="247" t="s">
        <v>10</v>
      </c>
      <c r="K34" s="249" t="s">
        <v>47</v>
      </c>
      <c r="L34" s="237">
        <f t="shared" ref="L34:L51" si="5">M34+N34+O34+P34+Q34</f>
        <v>0</v>
      </c>
      <c r="M34" s="237">
        <f t="shared" ref="M34:Q35" si="6">M26+M28+M30</f>
        <v>0</v>
      </c>
      <c r="N34" s="237">
        <f t="shared" si="6"/>
        <v>0</v>
      </c>
      <c r="O34" s="237">
        <f t="shared" si="6"/>
        <v>0</v>
      </c>
      <c r="P34" s="237">
        <f t="shared" si="6"/>
        <v>0</v>
      </c>
      <c r="Q34" s="237">
        <f t="shared" si="6"/>
        <v>0</v>
      </c>
      <c r="R34" s="13"/>
    </row>
    <row r="35" spans="1:18" s="5" customFormat="1" ht="76.5" x14ac:dyDescent="0.35">
      <c r="A35" s="530"/>
      <c r="B35" s="244"/>
      <c r="C35" s="245"/>
      <c r="D35" s="246"/>
      <c r="E35" s="246"/>
      <c r="F35" s="246"/>
      <c r="G35" s="246"/>
      <c r="H35" s="246"/>
      <c r="I35" s="246"/>
      <c r="J35" s="281"/>
      <c r="K35" s="249" t="s">
        <v>22</v>
      </c>
      <c r="L35" s="237">
        <f t="shared" si="5"/>
        <v>1120.6000000000001</v>
      </c>
      <c r="M35" s="237">
        <f t="shared" si="6"/>
        <v>213.1</v>
      </c>
      <c r="N35" s="237">
        <f t="shared" si="6"/>
        <v>218.8</v>
      </c>
      <c r="O35" s="237">
        <f t="shared" si="6"/>
        <v>224.6</v>
      </c>
      <c r="P35" s="237">
        <f t="shared" si="6"/>
        <v>229.7</v>
      </c>
      <c r="Q35" s="237">
        <f t="shared" si="6"/>
        <v>234.4</v>
      </c>
      <c r="R35" s="13"/>
    </row>
    <row r="36" spans="1:18" s="5" customFormat="1" ht="116.25" customHeight="1" x14ac:dyDescent="0.35">
      <c r="A36" s="530" t="s">
        <v>14</v>
      </c>
      <c r="B36" s="282" t="s">
        <v>15</v>
      </c>
      <c r="C36" s="283">
        <f>D36+E36+F36+G36+H36</f>
        <v>124.82222222222222</v>
      </c>
      <c r="D36" s="284">
        <f>M37/4.5</f>
        <v>12.777777777777779</v>
      </c>
      <c r="E36" s="285">
        <f>N37/4.5</f>
        <v>20.511111111111109</v>
      </c>
      <c r="F36" s="286">
        <f>O37/4.5</f>
        <v>25.511111111111109</v>
      </c>
      <c r="G36" s="285">
        <f>P37/4.5</f>
        <v>30.511111111111113</v>
      </c>
      <c r="H36" s="287">
        <f>Q37/4.5</f>
        <v>35.511111111111113</v>
      </c>
      <c r="I36" s="528" t="s">
        <v>76</v>
      </c>
      <c r="J36" s="529" t="s">
        <v>110</v>
      </c>
      <c r="K36" s="280" t="s">
        <v>47</v>
      </c>
      <c r="L36" s="237">
        <f t="shared" si="5"/>
        <v>0</v>
      </c>
      <c r="M36" s="251"/>
      <c r="N36" s="251"/>
      <c r="O36" s="251"/>
      <c r="P36" s="251"/>
      <c r="Q36" s="251"/>
      <c r="R36" s="13"/>
    </row>
    <row r="37" spans="1:18" s="5" customFormat="1" ht="73.5" customHeight="1" x14ac:dyDescent="0.35">
      <c r="A37" s="530"/>
      <c r="B37" s="282" t="s">
        <v>49</v>
      </c>
      <c r="C37" s="288">
        <f>D37+E37+F37+G37+H37</f>
        <v>2812</v>
      </c>
      <c r="D37" s="289">
        <v>544</v>
      </c>
      <c r="E37" s="289">
        <v>554</v>
      </c>
      <c r="F37" s="289">
        <v>564</v>
      </c>
      <c r="G37" s="289">
        <v>570</v>
      </c>
      <c r="H37" s="289">
        <v>580</v>
      </c>
      <c r="I37" s="528"/>
      <c r="J37" s="529"/>
      <c r="K37" s="267" t="s">
        <v>22</v>
      </c>
      <c r="L37" s="237">
        <f t="shared" si="5"/>
        <v>561.70000000000005</v>
      </c>
      <c r="M37" s="276">
        <v>57.5</v>
      </c>
      <c r="N37" s="276">
        <v>92.3</v>
      </c>
      <c r="O37" s="276">
        <v>114.8</v>
      </c>
      <c r="P37" s="276">
        <v>137.30000000000001</v>
      </c>
      <c r="Q37" s="276">
        <v>159.80000000000001</v>
      </c>
      <c r="R37" s="13"/>
    </row>
    <row r="38" spans="1:18" s="5" customFormat="1" ht="27" customHeight="1" x14ac:dyDescent="0.35">
      <c r="A38" s="530"/>
      <c r="B38" s="290"/>
      <c r="C38" s="244"/>
      <c r="D38" s="244"/>
      <c r="E38" s="244"/>
      <c r="F38" s="244"/>
      <c r="G38" s="244"/>
      <c r="H38" s="244"/>
      <c r="I38" s="291"/>
      <c r="J38" s="292"/>
      <c r="K38" s="293" t="s">
        <v>16</v>
      </c>
      <c r="L38" s="237">
        <f t="shared" si="5"/>
        <v>561.70000000000005</v>
      </c>
      <c r="M38" s="237">
        <f>M40</f>
        <v>57.5</v>
      </c>
      <c r="N38" s="237">
        <f>N40</f>
        <v>92.3</v>
      </c>
      <c r="O38" s="237">
        <f>O40</f>
        <v>114.8</v>
      </c>
      <c r="P38" s="237">
        <f>P40</f>
        <v>137.30000000000001</v>
      </c>
      <c r="Q38" s="237">
        <f>Q40</f>
        <v>159.80000000000001</v>
      </c>
      <c r="R38" s="13"/>
    </row>
    <row r="39" spans="1:18" s="5" customFormat="1" ht="137.25" customHeight="1" x14ac:dyDescent="0.35">
      <c r="A39" s="530"/>
      <c r="B39" s="294"/>
      <c r="C39" s="244"/>
      <c r="D39" s="244"/>
      <c r="E39" s="244"/>
      <c r="F39" s="244"/>
      <c r="G39" s="244"/>
      <c r="H39" s="244"/>
      <c r="I39" s="291"/>
      <c r="J39" s="247" t="s">
        <v>10</v>
      </c>
      <c r="K39" s="295" t="s">
        <v>47</v>
      </c>
      <c r="L39" s="237">
        <f t="shared" si="5"/>
        <v>0</v>
      </c>
      <c r="M39" s="237">
        <f t="shared" ref="M39:Q40" si="7">M36</f>
        <v>0</v>
      </c>
      <c r="N39" s="237">
        <f t="shared" si="7"/>
        <v>0</v>
      </c>
      <c r="O39" s="237">
        <f t="shared" si="7"/>
        <v>0</v>
      </c>
      <c r="P39" s="237">
        <f t="shared" si="7"/>
        <v>0</v>
      </c>
      <c r="Q39" s="237">
        <f t="shared" si="7"/>
        <v>0</v>
      </c>
      <c r="R39" s="13"/>
    </row>
    <row r="40" spans="1:18" s="5" customFormat="1" ht="93.75" customHeight="1" x14ac:dyDescent="0.35">
      <c r="A40" s="530"/>
      <c r="B40" s="296"/>
      <c r="C40" s="297"/>
      <c r="D40" s="297"/>
      <c r="E40" s="297"/>
      <c r="F40" s="297"/>
      <c r="G40" s="297"/>
      <c r="H40" s="297"/>
      <c r="I40" s="298"/>
      <c r="J40" s="299"/>
      <c r="K40" s="295" t="s">
        <v>22</v>
      </c>
      <c r="L40" s="237">
        <f t="shared" si="5"/>
        <v>561.70000000000005</v>
      </c>
      <c r="M40" s="237">
        <f t="shared" si="7"/>
        <v>57.5</v>
      </c>
      <c r="N40" s="237">
        <f t="shared" si="7"/>
        <v>92.3</v>
      </c>
      <c r="O40" s="237">
        <f t="shared" si="7"/>
        <v>114.8</v>
      </c>
      <c r="P40" s="237">
        <f t="shared" si="7"/>
        <v>137.30000000000001</v>
      </c>
      <c r="Q40" s="237">
        <f t="shared" si="7"/>
        <v>159.80000000000001</v>
      </c>
      <c r="R40" s="13"/>
    </row>
    <row r="41" spans="1:18" s="5" customFormat="1" ht="38.25" customHeight="1" x14ac:dyDescent="0.35">
      <c r="A41" s="530" t="s">
        <v>17</v>
      </c>
      <c r="B41" s="528" t="s">
        <v>50</v>
      </c>
      <c r="C41" s="546">
        <f>D41+E41+F41+G41+H41</f>
        <v>106.5</v>
      </c>
      <c r="D41" s="536">
        <v>21.3</v>
      </c>
      <c r="E41" s="536">
        <v>21.3</v>
      </c>
      <c r="F41" s="536">
        <v>21.3</v>
      </c>
      <c r="G41" s="536">
        <v>21.3</v>
      </c>
      <c r="H41" s="536">
        <v>21.3</v>
      </c>
      <c r="I41" s="528" t="s">
        <v>18</v>
      </c>
      <c r="J41" s="529" t="s">
        <v>110</v>
      </c>
      <c r="K41" s="255" t="s">
        <v>47</v>
      </c>
      <c r="L41" s="237">
        <f t="shared" si="5"/>
        <v>0</v>
      </c>
      <c r="M41" s="276"/>
      <c r="N41" s="276"/>
      <c r="O41" s="276"/>
      <c r="P41" s="276"/>
      <c r="Q41" s="276"/>
      <c r="R41" s="13"/>
    </row>
    <row r="42" spans="1:18" s="5" customFormat="1" ht="60" customHeight="1" x14ac:dyDescent="0.35">
      <c r="A42" s="530"/>
      <c r="B42" s="528"/>
      <c r="C42" s="546"/>
      <c r="D42" s="536"/>
      <c r="E42" s="536"/>
      <c r="F42" s="536"/>
      <c r="G42" s="536"/>
      <c r="H42" s="536"/>
      <c r="I42" s="528"/>
      <c r="J42" s="529"/>
      <c r="K42" s="236" t="s">
        <v>22</v>
      </c>
      <c r="L42" s="237">
        <f t="shared" si="5"/>
        <v>29402.400000000001</v>
      </c>
      <c r="M42" s="276">
        <v>5538</v>
      </c>
      <c r="N42" s="276">
        <v>5704.1</v>
      </c>
      <c r="O42" s="276">
        <v>5875.3</v>
      </c>
      <c r="P42" s="276">
        <v>6052</v>
      </c>
      <c r="Q42" s="276">
        <v>6233</v>
      </c>
      <c r="R42" s="13"/>
    </row>
    <row r="43" spans="1:18" s="5" customFormat="1" ht="96" customHeight="1" x14ac:dyDescent="0.35">
      <c r="A43" s="530"/>
      <c r="B43" s="300" t="s">
        <v>58</v>
      </c>
      <c r="C43" s="258">
        <f>D43+E43+F43+G43+H43</f>
        <v>0</v>
      </c>
      <c r="D43" s="251"/>
      <c r="E43" s="251"/>
      <c r="F43" s="251"/>
      <c r="G43" s="251"/>
      <c r="H43" s="251"/>
      <c r="I43" s="300" t="s">
        <v>78</v>
      </c>
      <c r="J43" s="529"/>
      <c r="K43" s="236" t="s">
        <v>22</v>
      </c>
      <c r="L43" s="237">
        <f t="shared" si="5"/>
        <v>0</v>
      </c>
      <c r="M43" s="276"/>
      <c r="N43" s="276"/>
      <c r="O43" s="276"/>
      <c r="P43" s="276"/>
      <c r="Q43" s="276"/>
      <c r="R43" s="13"/>
    </row>
    <row r="44" spans="1:18" s="5" customFormat="1" ht="31.5" customHeight="1" x14ac:dyDescent="0.35">
      <c r="A44" s="530"/>
      <c r="B44" s="547"/>
      <c r="C44" s="548"/>
      <c r="D44" s="548"/>
      <c r="E44" s="548"/>
      <c r="F44" s="548"/>
      <c r="G44" s="548"/>
      <c r="H44" s="549"/>
      <c r="I44" s="528" t="s">
        <v>29</v>
      </c>
      <c r="J44" s="529"/>
      <c r="K44" s="255" t="s">
        <v>47</v>
      </c>
      <c r="L44" s="237">
        <f t="shared" si="5"/>
        <v>0</v>
      </c>
      <c r="M44" s="276"/>
      <c r="N44" s="276"/>
      <c r="O44" s="276"/>
      <c r="P44" s="276"/>
      <c r="Q44" s="276"/>
      <c r="R44" s="14"/>
    </row>
    <row r="45" spans="1:18" s="5" customFormat="1" ht="75" customHeight="1" x14ac:dyDescent="0.35">
      <c r="A45" s="530"/>
      <c r="B45" s="547"/>
      <c r="C45" s="548"/>
      <c r="D45" s="548"/>
      <c r="E45" s="548"/>
      <c r="F45" s="548"/>
      <c r="G45" s="548"/>
      <c r="H45" s="549"/>
      <c r="I45" s="528"/>
      <c r="J45" s="529"/>
      <c r="K45" s="236" t="s">
        <v>22</v>
      </c>
      <c r="L45" s="237">
        <f t="shared" si="5"/>
        <v>20707.7</v>
      </c>
      <c r="M45" s="276">
        <v>3710</v>
      </c>
      <c r="N45" s="276">
        <v>3895.5</v>
      </c>
      <c r="O45" s="276">
        <v>4129.2</v>
      </c>
      <c r="P45" s="276">
        <v>4377</v>
      </c>
      <c r="Q45" s="276">
        <v>4596</v>
      </c>
      <c r="R45" s="13"/>
    </row>
    <row r="46" spans="1:18" s="5" customFormat="1" ht="39" customHeight="1" x14ac:dyDescent="0.35">
      <c r="A46" s="530"/>
      <c r="B46" s="528" t="s">
        <v>51</v>
      </c>
      <c r="C46" s="301">
        <f t="shared" ref="C46:C51" si="8">D46+E46+F46+G46+H46</f>
        <v>0</v>
      </c>
      <c r="D46" s="302"/>
      <c r="E46" s="302"/>
      <c r="F46" s="302"/>
      <c r="G46" s="302"/>
      <c r="H46" s="302"/>
      <c r="I46" s="528" t="s">
        <v>79</v>
      </c>
      <c r="J46" s="530" t="s">
        <v>111</v>
      </c>
      <c r="K46" s="255" t="s">
        <v>47</v>
      </c>
      <c r="L46" s="237">
        <f t="shared" si="5"/>
        <v>0</v>
      </c>
      <c r="M46" s="276"/>
      <c r="N46" s="276"/>
      <c r="O46" s="276"/>
      <c r="P46" s="276"/>
      <c r="Q46" s="276"/>
      <c r="R46" s="13"/>
    </row>
    <row r="47" spans="1:18" s="5" customFormat="1" ht="84.75" customHeight="1" x14ac:dyDescent="0.35">
      <c r="A47" s="530"/>
      <c r="B47" s="528"/>
      <c r="C47" s="303">
        <f t="shared" si="8"/>
        <v>0</v>
      </c>
      <c r="D47" s="302"/>
      <c r="E47" s="302"/>
      <c r="F47" s="302"/>
      <c r="G47" s="302"/>
      <c r="H47" s="302"/>
      <c r="I47" s="528"/>
      <c r="J47" s="530"/>
      <c r="K47" s="236" t="s">
        <v>22</v>
      </c>
      <c r="L47" s="237">
        <f t="shared" si="5"/>
        <v>0</v>
      </c>
      <c r="M47" s="276"/>
      <c r="N47" s="276"/>
      <c r="O47" s="276"/>
      <c r="P47" s="276"/>
      <c r="Q47" s="276"/>
      <c r="R47" s="13"/>
    </row>
    <row r="48" spans="1:18" s="5" customFormat="1" ht="42" customHeight="1" x14ac:dyDescent="0.35">
      <c r="A48" s="530"/>
      <c r="B48" s="528" t="s">
        <v>52</v>
      </c>
      <c r="C48" s="303">
        <f t="shared" si="8"/>
        <v>0</v>
      </c>
      <c r="D48" s="302"/>
      <c r="E48" s="302"/>
      <c r="F48" s="302"/>
      <c r="G48" s="302"/>
      <c r="H48" s="302"/>
      <c r="I48" s="528" t="s">
        <v>112</v>
      </c>
      <c r="J48" s="530"/>
      <c r="K48" s="255" t="s">
        <v>47</v>
      </c>
      <c r="L48" s="237">
        <f t="shared" si="5"/>
        <v>0</v>
      </c>
      <c r="M48" s="276"/>
      <c r="N48" s="276"/>
      <c r="O48" s="276"/>
      <c r="P48" s="276"/>
      <c r="Q48" s="276"/>
      <c r="R48" s="13"/>
    </row>
    <row r="49" spans="1:18" s="5" customFormat="1" ht="80.25" customHeight="1" x14ac:dyDescent="0.35">
      <c r="A49" s="530"/>
      <c r="B49" s="528"/>
      <c r="C49" s="303">
        <f t="shared" si="8"/>
        <v>0</v>
      </c>
      <c r="D49" s="302"/>
      <c r="E49" s="302"/>
      <c r="F49" s="302"/>
      <c r="G49" s="302"/>
      <c r="H49" s="302"/>
      <c r="I49" s="528"/>
      <c r="J49" s="530"/>
      <c r="K49" s="236" t="s">
        <v>22</v>
      </c>
      <c r="L49" s="237">
        <f t="shared" si="5"/>
        <v>0</v>
      </c>
      <c r="M49" s="276"/>
      <c r="N49" s="276"/>
      <c r="O49" s="276"/>
      <c r="P49" s="276"/>
      <c r="Q49" s="276"/>
      <c r="R49" s="13"/>
    </row>
    <row r="50" spans="1:18" s="5" customFormat="1" ht="62.25" customHeight="1" x14ac:dyDescent="0.35">
      <c r="A50" s="530"/>
      <c r="B50" s="528" t="s">
        <v>53</v>
      </c>
      <c r="C50" s="303">
        <f t="shared" si="8"/>
        <v>0</v>
      </c>
      <c r="D50" s="302"/>
      <c r="E50" s="302"/>
      <c r="F50" s="302"/>
      <c r="G50" s="302"/>
      <c r="H50" s="302"/>
      <c r="I50" s="528" t="s">
        <v>81</v>
      </c>
      <c r="J50" s="530"/>
      <c r="K50" s="255" t="s">
        <v>47</v>
      </c>
      <c r="L50" s="237">
        <f t="shared" si="5"/>
        <v>0</v>
      </c>
      <c r="M50" s="276"/>
      <c r="N50" s="276"/>
      <c r="O50" s="276"/>
      <c r="P50" s="276"/>
      <c r="Q50" s="276"/>
      <c r="R50" s="13"/>
    </row>
    <row r="51" spans="1:18" s="5" customFormat="1" ht="60" customHeight="1" x14ac:dyDescent="0.35">
      <c r="A51" s="530"/>
      <c r="B51" s="528"/>
      <c r="C51" s="303">
        <f t="shared" si="8"/>
        <v>50</v>
      </c>
      <c r="D51" s="302">
        <v>10</v>
      </c>
      <c r="E51" s="302">
        <v>10</v>
      </c>
      <c r="F51" s="302">
        <v>10</v>
      </c>
      <c r="G51" s="302">
        <v>10</v>
      </c>
      <c r="H51" s="302">
        <v>10</v>
      </c>
      <c r="I51" s="528"/>
      <c r="J51" s="530"/>
      <c r="K51" s="236" t="s">
        <v>22</v>
      </c>
      <c r="L51" s="237">
        <f t="shared" si="5"/>
        <v>135.6</v>
      </c>
      <c r="M51" s="276">
        <v>25.4</v>
      </c>
      <c r="N51" s="276">
        <v>26.2</v>
      </c>
      <c r="O51" s="276">
        <v>26.9</v>
      </c>
      <c r="P51" s="276">
        <v>28</v>
      </c>
      <c r="Q51" s="276">
        <v>29.1</v>
      </c>
      <c r="R51" s="13"/>
    </row>
    <row r="52" spans="1:18" s="5" customFormat="1" ht="87.75" customHeight="1" x14ac:dyDescent="0.35">
      <c r="A52" s="90"/>
      <c r="B52" s="18"/>
      <c r="C52" s="112"/>
      <c r="D52" s="29"/>
      <c r="E52" s="29"/>
      <c r="F52" s="29"/>
      <c r="G52" s="29"/>
      <c r="H52" s="29"/>
      <c r="I52" s="29"/>
      <c r="J52" s="91"/>
      <c r="K52" s="92" t="s">
        <v>19</v>
      </c>
      <c r="L52" s="53">
        <f t="shared" ref="L52:L57" si="9">M52+N52+O52+P52+Q52</f>
        <v>50245.7</v>
      </c>
      <c r="M52" s="93">
        <f>M53+M54</f>
        <v>9273.4</v>
      </c>
      <c r="N52" s="93">
        <f>N53+N54</f>
        <v>9625.8000000000011</v>
      </c>
      <c r="O52" s="93">
        <f>O53+O54</f>
        <v>10031.4</v>
      </c>
      <c r="P52" s="93">
        <f>P53+P54</f>
        <v>10457</v>
      </c>
      <c r="Q52" s="93">
        <f>Q53+Q54</f>
        <v>10858.1</v>
      </c>
      <c r="R52" s="13"/>
    </row>
    <row r="53" spans="1:18" s="5" customFormat="1" ht="95.25" customHeight="1" x14ac:dyDescent="0.35">
      <c r="A53" s="90"/>
      <c r="B53" s="18"/>
      <c r="C53" s="18"/>
      <c r="D53" s="29"/>
      <c r="E53" s="29"/>
      <c r="F53" s="29"/>
      <c r="G53" s="29"/>
      <c r="H53" s="29"/>
      <c r="I53" s="29"/>
      <c r="J53" s="57" t="s">
        <v>20</v>
      </c>
      <c r="K53" s="58" t="s">
        <v>47</v>
      </c>
      <c r="L53" s="53">
        <f t="shared" si="9"/>
        <v>0</v>
      </c>
      <c r="M53" s="94">
        <f t="shared" ref="M53:Q53" si="10">M41+M44+M46+M48+M50</f>
        <v>0</v>
      </c>
      <c r="N53" s="94">
        <f t="shared" si="10"/>
        <v>0</v>
      </c>
      <c r="O53" s="94">
        <f t="shared" si="10"/>
        <v>0</v>
      </c>
      <c r="P53" s="94">
        <f t="shared" si="10"/>
        <v>0</v>
      </c>
      <c r="Q53" s="94">
        <f t="shared" si="10"/>
        <v>0</v>
      </c>
      <c r="R53" s="13"/>
    </row>
    <row r="54" spans="1:18" s="5" customFormat="1" ht="75" customHeight="1" x14ac:dyDescent="0.35">
      <c r="A54" s="90"/>
      <c r="B54" s="18"/>
      <c r="C54" s="18"/>
      <c r="D54" s="29"/>
      <c r="E54" s="29"/>
      <c r="F54" s="29"/>
      <c r="G54" s="29"/>
      <c r="H54" s="29"/>
      <c r="I54" s="29"/>
      <c r="J54" s="30"/>
      <c r="K54" s="45" t="s">
        <v>22</v>
      </c>
      <c r="L54" s="53">
        <f t="shared" si="9"/>
        <v>50245.7</v>
      </c>
      <c r="M54" s="94">
        <f>M42+M45+M47+M49+M51+M43</f>
        <v>9273.4</v>
      </c>
      <c r="N54" s="94">
        <f t="shared" ref="N54:Q54" si="11">N42+N45+N47+N49+N51+N43</f>
        <v>9625.8000000000011</v>
      </c>
      <c r="O54" s="94">
        <f t="shared" si="11"/>
        <v>10031.4</v>
      </c>
      <c r="P54" s="94">
        <f t="shared" si="11"/>
        <v>10457</v>
      </c>
      <c r="Q54" s="94">
        <f t="shared" si="11"/>
        <v>10858.1</v>
      </c>
      <c r="R54" s="13"/>
    </row>
    <row r="55" spans="1:18" s="5" customFormat="1" ht="109.5" customHeight="1" x14ac:dyDescent="0.35">
      <c r="A55" s="412"/>
      <c r="B55" s="413"/>
      <c r="C55" s="25"/>
      <c r="D55" s="25"/>
      <c r="E55" s="25"/>
      <c r="F55" s="25"/>
      <c r="G55" s="25"/>
      <c r="H55" s="25"/>
      <c r="I55" s="25"/>
      <c r="J55" s="95"/>
      <c r="K55" s="96" t="s">
        <v>21</v>
      </c>
      <c r="L55" s="97">
        <f t="shared" ref="L55:Q55" si="12">L56+L57</f>
        <v>138320</v>
      </c>
      <c r="M55" s="97">
        <f t="shared" si="12"/>
        <v>26021.799999999996</v>
      </c>
      <c r="N55" s="97">
        <f t="shared" si="12"/>
        <v>26797.800000000003</v>
      </c>
      <c r="O55" s="97">
        <f t="shared" si="12"/>
        <v>27618.199999999997</v>
      </c>
      <c r="P55" s="97">
        <f t="shared" si="12"/>
        <v>28521.8</v>
      </c>
      <c r="Q55" s="97">
        <f t="shared" si="12"/>
        <v>29360.400000000001</v>
      </c>
      <c r="R55" s="13"/>
    </row>
    <row r="56" spans="1:18" s="5" customFormat="1" ht="39" customHeight="1" x14ac:dyDescent="0.35">
      <c r="A56" s="24"/>
      <c r="B56" s="25"/>
      <c r="C56" s="25"/>
      <c r="D56" s="25"/>
      <c r="E56" s="25"/>
      <c r="F56" s="25"/>
      <c r="G56" s="25"/>
      <c r="H56" s="25"/>
      <c r="I56" s="25"/>
      <c r="J56" s="98" t="s">
        <v>20</v>
      </c>
      <c r="K56" s="38" t="s">
        <v>47</v>
      </c>
      <c r="L56" s="97">
        <f t="shared" si="9"/>
        <v>0</v>
      </c>
      <c r="M56" s="97">
        <f>M24+M39+M53+M34</f>
        <v>0</v>
      </c>
      <c r="N56" s="97">
        <f t="shared" ref="N56:Q56" si="13">N24+N39+N53+N34</f>
        <v>0</v>
      </c>
      <c r="O56" s="97">
        <f t="shared" si="13"/>
        <v>0</v>
      </c>
      <c r="P56" s="97">
        <f t="shared" si="13"/>
        <v>0</v>
      </c>
      <c r="Q56" s="97">
        <f t="shared" si="13"/>
        <v>0</v>
      </c>
      <c r="R56" s="13"/>
    </row>
    <row r="57" spans="1:18" s="5" customFormat="1" ht="62.25" customHeight="1" x14ac:dyDescent="0.35">
      <c r="A57" s="99"/>
      <c r="B57" s="100"/>
      <c r="C57" s="100"/>
      <c r="D57" s="100"/>
      <c r="E57" s="100"/>
      <c r="F57" s="100"/>
      <c r="G57" s="100"/>
      <c r="H57" s="100"/>
      <c r="I57" s="100"/>
      <c r="J57" s="101"/>
      <c r="K57" s="39" t="s">
        <v>22</v>
      </c>
      <c r="L57" s="97">
        <f t="shared" si="9"/>
        <v>138320</v>
      </c>
      <c r="M57" s="97">
        <f>M10+M25+M35+M40+M54</f>
        <v>26021.799999999996</v>
      </c>
      <c r="N57" s="97">
        <f t="shared" ref="N57:Q57" si="14">N10+N25+N35+N40+N54</f>
        <v>26797.800000000003</v>
      </c>
      <c r="O57" s="97">
        <f t="shared" si="14"/>
        <v>27618.199999999997</v>
      </c>
      <c r="P57" s="97">
        <f t="shared" si="14"/>
        <v>28521.8</v>
      </c>
      <c r="Q57" s="97">
        <f t="shared" si="14"/>
        <v>29360.400000000001</v>
      </c>
      <c r="R57" s="13"/>
    </row>
    <row r="58" spans="1:18" ht="23.25" x14ac:dyDescent="0.35">
      <c r="A58" s="23"/>
      <c r="B58" s="23"/>
      <c r="C58" s="23"/>
      <c r="D58" s="23"/>
      <c r="E58" s="23"/>
      <c r="F58" s="23"/>
      <c r="G58" s="23"/>
      <c r="H58" s="23"/>
      <c r="I58" s="23"/>
      <c r="J58" s="37"/>
      <c r="K58" s="36"/>
      <c r="L58" s="23"/>
      <c r="M58" s="23"/>
      <c r="N58" s="23"/>
      <c r="O58" s="23"/>
      <c r="P58" s="23"/>
      <c r="Q58" s="23"/>
      <c r="R58" s="17"/>
    </row>
    <row r="59" spans="1:18" ht="30.75" customHeight="1" x14ac:dyDescent="0.35">
      <c r="A59" s="23"/>
      <c r="B59" s="23"/>
      <c r="C59" s="23"/>
      <c r="D59" s="23"/>
      <c r="E59" s="23"/>
      <c r="F59" s="23"/>
      <c r="G59" s="23"/>
      <c r="H59" s="23"/>
      <c r="I59" s="23"/>
      <c r="J59" s="37"/>
      <c r="K59" s="36"/>
      <c r="L59" s="23"/>
      <c r="M59" s="23"/>
      <c r="N59" s="23"/>
      <c r="O59" s="23"/>
      <c r="P59" s="23"/>
      <c r="Q59" s="23"/>
      <c r="R59" s="17"/>
    </row>
    <row r="60" spans="1:18" ht="30.75" customHeight="1" x14ac:dyDescent="0.35">
      <c r="A60" s="23"/>
      <c r="B60" s="23"/>
      <c r="C60" s="23"/>
      <c r="D60" s="23"/>
      <c r="E60" s="23"/>
      <c r="F60" s="23"/>
      <c r="G60" s="23"/>
      <c r="H60" s="23"/>
      <c r="I60" s="23"/>
      <c r="J60" s="37"/>
      <c r="K60" s="36"/>
      <c r="L60" s="23"/>
      <c r="M60" s="23"/>
      <c r="N60" s="23"/>
      <c r="O60" s="23"/>
      <c r="P60" s="23"/>
      <c r="Q60" s="23"/>
      <c r="R60" s="17"/>
    </row>
    <row r="61" spans="1:18" ht="30.75" customHeight="1" x14ac:dyDescent="0.3">
      <c r="A61" s="414" t="s">
        <v>60</v>
      </c>
      <c r="B61" s="414"/>
      <c r="C61" s="414"/>
      <c r="D61" s="414"/>
      <c r="E61" s="414"/>
      <c r="F61" s="414"/>
      <c r="G61" s="414"/>
      <c r="H61" s="414"/>
      <c r="I61" s="414"/>
      <c r="J61" s="414"/>
      <c r="K61" s="414"/>
      <c r="L61" s="414"/>
      <c r="M61" s="414"/>
      <c r="N61" s="414"/>
      <c r="O61" s="414"/>
      <c r="P61" s="414"/>
      <c r="Q61" s="414"/>
      <c r="R61" s="17"/>
    </row>
    <row r="62" spans="1:18" ht="32.25" customHeight="1" x14ac:dyDescent="0.4">
      <c r="A62" s="415"/>
      <c r="B62" s="415"/>
      <c r="C62" s="415"/>
      <c r="D62" s="415"/>
      <c r="E62" s="415"/>
      <c r="F62" s="415"/>
      <c r="G62" s="415"/>
      <c r="H62" s="415"/>
      <c r="I62" s="415"/>
      <c r="J62" s="415"/>
      <c r="K62" s="415"/>
      <c r="L62" s="415"/>
      <c r="M62" s="415"/>
      <c r="N62" s="415"/>
      <c r="O62" s="415"/>
      <c r="P62" s="415"/>
      <c r="Q62" s="415"/>
      <c r="R62" s="17"/>
    </row>
    <row r="63" spans="1:18" ht="26.25" x14ac:dyDescent="0.4">
      <c r="A63" s="415"/>
      <c r="B63" s="415"/>
      <c r="C63" s="415"/>
      <c r="D63" s="415"/>
      <c r="E63" s="415"/>
      <c r="F63" s="415"/>
      <c r="G63" s="415"/>
      <c r="H63" s="415"/>
      <c r="I63" s="415"/>
      <c r="J63" s="415"/>
      <c r="K63" s="415"/>
      <c r="L63" s="415"/>
      <c r="M63" s="415"/>
      <c r="N63" s="415"/>
      <c r="O63" s="415"/>
      <c r="P63" s="415"/>
      <c r="Q63" s="415"/>
      <c r="R63" s="17"/>
    </row>
    <row r="64" spans="1:18" x14ac:dyDescent="0.25">
      <c r="A64" s="17"/>
      <c r="B64" s="17"/>
      <c r="C64" s="17"/>
      <c r="D64" s="17"/>
      <c r="E64" s="17"/>
      <c r="F64" s="17"/>
      <c r="G64" s="17"/>
      <c r="H64" s="17"/>
      <c r="I64" s="17"/>
      <c r="J64" s="16"/>
      <c r="K64" s="15"/>
      <c r="L64" s="17"/>
      <c r="M64" s="17"/>
      <c r="N64" s="17"/>
      <c r="O64" s="17"/>
      <c r="P64" s="17"/>
      <c r="Q64" s="17"/>
      <c r="R64" s="17"/>
    </row>
    <row r="65" spans="1:18" x14ac:dyDescent="0.25">
      <c r="A65" s="17"/>
      <c r="B65" s="17"/>
      <c r="C65" s="17"/>
      <c r="D65" s="17"/>
      <c r="E65" s="17"/>
      <c r="F65" s="17"/>
      <c r="G65" s="17"/>
      <c r="H65" s="17"/>
      <c r="I65" s="17"/>
      <c r="J65" s="16"/>
      <c r="K65" s="15"/>
      <c r="L65" s="17"/>
      <c r="M65" s="17"/>
      <c r="N65" s="17"/>
      <c r="O65" s="17"/>
      <c r="P65" s="17"/>
      <c r="Q65" s="17"/>
      <c r="R65" s="17"/>
    </row>
    <row r="66" spans="1:18" x14ac:dyDescent="0.25">
      <c r="C66" s="4"/>
      <c r="D66" s="4"/>
      <c r="E66" s="4"/>
      <c r="F66" s="4"/>
      <c r="G66" s="4"/>
      <c r="H66" s="4"/>
      <c r="L66" s="4"/>
      <c r="M66" s="4"/>
      <c r="N66" s="4"/>
      <c r="O66" s="4"/>
      <c r="P66" s="4"/>
      <c r="Q66" s="4"/>
      <c r="R66" s="4"/>
    </row>
    <row r="67" spans="1:18" x14ac:dyDescent="0.25">
      <c r="C67" s="4"/>
      <c r="D67" s="4"/>
      <c r="E67" s="4"/>
      <c r="F67" s="4"/>
      <c r="G67" s="4"/>
      <c r="H67" s="4"/>
      <c r="L67" s="4"/>
      <c r="M67" s="4"/>
      <c r="N67" s="4"/>
      <c r="O67" s="4"/>
      <c r="P67" s="4"/>
      <c r="Q67" s="4"/>
      <c r="R67" s="4"/>
    </row>
    <row r="68" spans="1:18" x14ac:dyDescent="0.25">
      <c r="C68" s="4"/>
      <c r="D68" s="4"/>
      <c r="E68" s="4"/>
      <c r="F68" s="4"/>
      <c r="G68" s="4"/>
      <c r="H68" s="4"/>
      <c r="L68" s="4"/>
      <c r="M68" s="4"/>
      <c r="N68" s="4"/>
      <c r="O68" s="4"/>
      <c r="P68" s="4"/>
      <c r="Q68" s="4"/>
      <c r="R68" s="4"/>
    </row>
    <row r="69" spans="1:18" x14ac:dyDescent="0.25">
      <c r="C69" s="4"/>
      <c r="D69" s="4"/>
      <c r="E69" s="4"/>
      <c r="F69" s="4"/>
      <c r="G69" s="4"/>
      <c r="H69" s="4"/>
      <c r="L69" s="4"/>
      <c r="M69" s="4"/>
      <c r="N69" s="4"/>
      <c r="O69" s="4"/>
      <c r="P69" s="4"/>
      <c r="Q69" s="4"/>
      <c r="R69" s="4"/>
    </row>
    <row r="70" spans="1:18" x14ac:dyDescent="0.25">
      <c r="C70" s="4"/>
      <c r="D70" s="4"/>
      <c r="E70" s="4"/>
      <c r="F70" s="4"/>
      <c r="G70" s="4"/>
      <c r="H70" s="4"/>
      <c r="L70" s="4"/>
      <c r="M70" s="4"/>
      <c r="N70" s="4"/>
      <c r="O70" s="4"/>
      <c r="P70" s="4"/>
      <c r="Q70" s="4"/>
      <c r="R70" s="4"/>
    </row>
    <row r="71" spans="1:18" x14ac:dyDescent="0.25">
      <c r="C71" s="4"/>
      <c r="D71" s="4"/>
      <c r="E71" s="4"/>
      <c r="F71" s="4"/>
      <c r="G71" s="4"/>
      <c r="H71" s="4"/>
      <c r="L71" s="4"/>
      <c r="M71" s="4"/>
      <c r="N71" s="4"/>
      <c r="O71" s="4"/>
      <c r="P71" s="4"/>
      <c r="Q71" s="4"/>
      <c r="R71" s="4"/>
    </row>
    <row r="72" spans="1:18" x14ac:dyDescent="0.25">
      <c r="C72" s="4"/>
      <c r="D72" s="4"/>
      <c r="E72" s="4"/>
      <c r="F72" s="4"/>
      <c r="G72" s="4"/>
      <c r="H72" s="4"/>
      <c r="L72" s="4"/>
      <c r="M72" s="4"/>
      <c r="N72" s="4"/>
      <c r="O72" s="4"/>
      <c r="P72" s="4"/>
      <c r="Q72" s="4"/>
      <c r="R72" s="4"/>
    </row>
    <row r="73" spans="1:18" x14ac:dyDescent="0.25">
      <c r="C73" s="4"/>
      <c r="D73" s="4"/>
      <c r="E73" s="4"/>
      <c r="F73" s="4"/>
      <c r="G73" s="4"/>
      <c r="H73" s="4"/>
      <c r="L73" s="4"/>
      <c r="M73" s="4"/>
      <c r="N73" s="4"/>
      <c r="O73" s="4"/>
      <c r="P73" s="4"/>
      <c r="Q73" s="4"/>
      <c r="R73" s="4"/>
    </row>
    <row r="74" spans="1:18" x14ac:dyDescent="0.25">
      <c r="C74" s="4"/>
      <c r="D74" s="4"/>
      <c r="E74" s="4"/>
      <c r="F74" s="4"/>
      <c r="G74" s="4"/>
      <c r="H74" s="4"/>
      <c r="L74" s="4"/>
      <c r="M74" s="4"/>
      <c r="N74" s="4"/>
      <c r="O74" s="4"/>
      <c r="P74" s="4"/>
      <c r="Q74" s="4"/>
      <c r="R74" s="4"/>
    </row>
    <row r="75" spans="1:18" x14ac:dyDescent="0.25">
      <c r="C75" s="4"/>
      <c r="D75" s="4"/>
      <c r="E75" s="4"/>
      <c r="F75" s="4"/>
      <c r="G75" s="4"/>
      <c r="H75" s="4"/>
      <c r="L75" s="4"/>
      <c r="M75" s="4"/>
      <c r="N75" s="4"/>
      <c r="O75" s="4"/>
      <c r="P75" s="4"/>
      <c r="Q75" s="4"/>
      <c r="R75" s="4"/>
    </row>
    <row r="76" spans="1:18" x14ac:dyDescent="0.25">
      <c r="C76" s="4"/>
      <c r="D76" s="4"/>
      <c r="E76" s="4"/>
      <c r="F76" s="4"/>
      <c r="G76" s="4"/>
      <c r="H76" s="4"/>
      <c r="L76" s="4"/>
      <c r="M76" s="4"/>
      <c r="N76" s="4"/>
      <c r="O76" s="4"/>
      <c r="P76" s="4"/>
      <c r="Q76" s="4"/>
      <c r="R76" s="4"/>
    </row>
    <row r="77" spans="1:18" x14ac:dyDescent="0.25">
      <c r="C77" s="4"/>
      <c r="D77" s="4"/>
      <c r="E77" s="4"/>
      <c r="F77" s="4"/>
      <c r="G77" s="4"/>
      <c r="H77" s="4"/>
      <c r="L77" s="4"/>
      <c r="M77" s="4"/>
      <c r="N77" s="4"/>
      <c r="O77" s="4"/>
      <c r="P77" s="4"/>
      <c r="Q77" s="4"/>
      <c r="R77" s="4"/>
    </row>
    <row r="78" spans="1:18" x14ac:dyDescent="0.25">
      <c r="C78" s="4"/>
      <c r="D78" s="4"/>
      <c r="E78" s="4"/>
      <c r="F78" s="4"/>
      <c r="G78" s="4"/>
      <c r="H78" s="4"/>
      <c r="L78" s="4"/>
      <c r="M78" s="4"/>
      <c r="N78" s="4"/>
      <c r="O78" s="4"/>
      <c r="P78" s="4"/>
      <c r="Q78" s="4"/>
      <c r="R78" s="4"/>
    </row>
    <row r="79" spans="1:18" x14ac:dyDescent="0.25">
      <c r="C79" s="4"/>
      <c r="D79" s="4"/>
      <c r="E79" s="4"/>
      <c r="F79" s="4"/>
      <c r="G79" s="4"/>
      <c r="H79" s="4"/>
      <c r="L79" s="4"/>
      <c r="M79" s="4"/>
      <c r="N79" s="4"/>
      <c r="O79" s="4"/>
      <c r="P79" s="4"/>
      <c r="Q79" s="4"/>
      <c r="R79" s="4"/>
    </row>
    <row r="80" spans="1:18" x14ac:dyDescent="0.25">
      <c r="C80" s="4"/>
      <c r="D80" s="4"/>
      <c r="E80" s="4"/>
      <c r="F80" s="4"/>
      <c r="G80" s="4"/>
      <c r="H80" s="4"/>
      <c r="L80" s="4"/>
      <c r="M80" s="4"/>
      <c r="N80" s="4"/>
      <c r="O80" s="4"/>
      <c r="P80" s="4"/>
      <c r="Q80" s="4"/>
      <c r="R80" s="4"/>
    </row>
  </sheetData>
  <mergeCells count="121">
    <mergeCell ref="A55:B55"/>
    <mergeCell ref="A61:Q61"/>
    <mergeCell ref="A62:Q62"/>
    <mergeCell ref="A63:Q63"/>
    <mergeCell ref="H44:H45"/>
    <mergeCell ref="I44:I45"/>
    <mergeCell ref="B46:B47"/>
    <mergeCell ref="I46:I47"/>
    <mergeCell ref="J46:J51"/>
    <mergeCell ref="B48:B49"/>
    <mergeCell ref="I48:I49"/>
    <mergeCell ref="B50:B51"/>
    <mergeCell ref="I50:I51"/>
    <mergeCell ref="N32:N33"/>
    <mergeCell ref="O32:O33"/>
    <mergeCell ref="P32:P33"/>
    <mergeCell ref="G41:G42"/>
    <mergeCell ref="H41:H42"/>
    <mergeCell ref="I41:I42"/>
    <mergeCell ref="J41:J45"/>
    <mergeCell ref="B44:B45"/>
    <mergeCell ref="C44:C45"/>
    <mergeCell ref="D44:D45"/>
    <mergeCell ref="E44:E45"/>
    <mergeCell ref="F44:F45"/>
    <mergeCell ref="G44:G45"/>
    <mergeCell ref="A36:A40"/>
    <mergeCell ref="I36:I37"/>
    <mergeCell ref="J36:J37"/>
    <mergeCell ref="A41:A51"/>
    <mergeCell ref="B41:B42"/>
    <mergeCell ref="C41:C42"/>
    <mergeCell ref="D41:D42"/>
    <mergeCell ref="E41:E42"/>
    <mergeCell ref="F41:F42"/>
    <mergeCell ref="Q20:Q21"/>
    <mergeCell ref="A26:A35"/>
    <mergeCell ref="B26:B27"/>
    <mergeCell ref="C26:C27"/>
    <mergeCell ref="D26:D27"/>
    <mergeCell ref="E26:E27"/>
    <mergeCell ref="F26:F27"/>
    <mergeCell ref="G26:G27"/>
    <mergeCell ref="H26:H27"/>
    <mergeCell ref="I26:I27"/>
    <mergeCell ref="J26:J31"/>
    <mergeCell ref="I28:I29"/>
    <mergeCell ref="B30:B31"/>
    <mergeCell ref="C30:C31"/>
    <mergeCell ref="D30:D31"/>
    <mergeCell ref="E30:E31"/>
    <mergeCell ref="F30:F31"/>
    <mergeCell ref="G30:G31"/>
    <mergeCell ref="H30:H31"/>
    <mergeCell ref="I30:I31"/>
    <mergeCell ref="Q32:Q33"/>
    <mergeCell ref="K32:K33"/>
    <mergeCell ref="L32:L33"/>
    <mergeCell ref="M32:M33"/>
    <mergeCell ref="Q16:Q17"/>
    <mergeCell ref="I18:I19"/>
    <mergeCell ref="B20:B21"/>
    <mergeCell ref="I20:I22"/>
    <mergeCell ref="K20:K21"/>
    <mergeCell ref="L20:L21"/>
    <mergeCell ref="M20:M21"/>
    <mergeCell ref="N20:N21"/>
    <mergeCell ref="O20:O21"/>
    <mergeCell ref="P20:P21"/>
    <mergeCell ref="K16:K17"/>
    <mergeCell ref="L16:L17"/>
    <mergeCell ref="M16:M17"/>
    <mergeCell ref="N16:N17"/>
    <mergeCell ref="O16:O17"/>
    <mergeCell ref="P16:P17"/>
    <mergeCell ref="J11:J22"/>
    <mergeCell ref="I13:I14"/>
    <mergeCell ref="B15:B17"/>
    <mergeCell ref="C15:C16"/>
    <mergeCell ref="D15:D16"/>
    <mergeCell ref="E15:E16"/>
    <mergeCell ref="F15:F16"/>
    <mergeCell ref="G15:G16"/>
    <mergeCell ref="H15:H16"/>
    <mergeCell ref="I15:I17"/>
    <mergeCell ref="J6:J7"/>
    <mergeCell ref="A11:A25"/>
    <mergeCell ref="B11:B12"/>
    <mergeCell ref="C11:C12"/>
    <mergeCell ref="D11:D12"/>
    <mergeCell ref="E11:E12"/>
    <mergeCell ref="F11:F12"/>
    <mergeCell ref="G11:G12"/>
    <mergeCell ref="H11:H12"/>
    <mergeCell ref="I11:I12"/>
    <mergeCell ref="A6:A10"/>
    <mergeCell ref="B6:B7"/>
    <mergeCell ref="C6:C7"/>
    <mergeCell ref="D6:D7"/>
    <mergeCell ref="E6:E7"/>
    <mergeCell ref="F6:F7"/>
    <mergeCell ref="G6:G7"/>
    <mergeCell ref="H6:H7"/>
    <mergeCell ref="I6:I7"/>
    <mergeCell ref="O1:R1"/>
    <mergeCell ref="A2:Q2"/>
    <mergeCell ref="A3:A5"/>
    <mergeCell ref="B3:B5"/>
    <mergeCell ref="C3:H3"/>
    <mergeCell ref="I3:I5"/>
    <mergeCell ref="J3:J5"/>
    <mergeCell ref="K3:K5"/>
    <mergeCell ref="L3:L5"/>
    <mergeCell ref="M3:Q3"/>
    <mergeCell ref="Q4:Q5"/>
    <mergeCell ref="C4:C5"/>
    <mergeCell ref="D4:H4"/>
    <mergeCell ref="M4:M5"/>
    <mergeCell ref="N4:N5"/>
    <mergeCell ref="O4:O5"/>
    <mergeCell ref="P4:P5"/>
  </mergeCells>
  <printOptions horizontalCentered="1"/>
  <pageMargins left="0.31" right="0.19685039370078741" top="0.35" bottom="0.34" header="0.15748031496062992" footer="0"/>
  <pageSetup paperSize="9" scale="13" fitToHeight="8" orientation="landscape" r:id="rId1"/>
  <headerFooter alignWithMargins="0"/>
  <rowBreaks count="1" manualBreakCount="1">
    <brk id="65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R80"/>
  <sheetViews>
    <sheetView view="pageBreakPreview" topLeftCell="B1" zoomScale="50" zoomScaleNormal="60" zoomScaleSheetLayoutView="49" workbookViewId="0">
      <selection activeCell="M28" sqref="M28:Q28"/>
    </sheetView>
  </sheetViews>
  <sheetFormatPr defaultColWidth="9.140625" defaultRowHeight="15.75" x14ac:dyDescent="0.25"/>
  <cols>
    <col min="1" max="1" width="42.7109375" style="4" customWidth="1"/>
    <col min="2" max="2" width="55.85546875" style="4" customWidth="1"/>
    <col min="3" max="3" width="12" style="3" customWidth="1"/>
    <col min="4" max="8" width="9.28515625" style="3" customWidth="1"/>
    <col min="9" max="9" width="52.7109375" style="4" customWidth="1"/>
    <col min="10" max="10" width="40" style="7" customWidth="1"/>
    <col min="11" max="11" width="34.28515625" style="6" customWidth="1"/>
    <col min="12" max="12" width="20.28515625" style="3" customWidth="1"/>
    <col min="13" max="13" width="15.5703125" style="1" customWidth="1"/>
    <col min="14" max="14" width="14.7109375" style="1" customWidth="1"/>
    <col min="15" max="16" width="15.85546875" style="1" customWidth="1"/>
    <col min="17" max="17" width="14.85546875" style="1" customWidth="1"/>
    <col min="18" max="16384" width="9.140625" style="1"/>
  </cols>
  <sheetData>
    <row r="1" spans="1:18" ht="56.25" customHeight="1" x14ac:dyDescent="0.2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9"/>
      <c r="M1" s="9"/>
      <c r="N1" s="10"/>
      <c r="O1" s="358" t="s">
        <v>35</v>
      </c>
      <c r="P1" s="358"/>
      <c r="Q1" s="358"/>
      <c r="R1" s="358"/>
    </row>
    <row r="2" spans="1:18" ht="77.25" customHeight="1" thickBot="1" x14ac:dyDescent="0.3">
      <c r="A2" s="359" t="s">
        <v>41</v>
      </c>
      <c r="B2" s="359"/>
      <c r="C2" s="359"/>
      <c r="D2" s="359"/>
      <c r="E2" s="359"/>
      <c r="F2" s="359"/>
      <c r="G2" s="359"/>
      <c r="H2" s="359"/>
      <c r="I2" s="359"/>
      <c r="J2" s="359"/>
      <c r="K2" s="359"/>
      <c r="L2" s="359"/>
      <c r="M2" s="359"/>
      <c r="N2" s="359"/>
      <c r="O2" s="359"/>
      <c r="P2" s="359"/>
      <c r="Q2" s="359"/>
      <c r="R2" s="11"/>
    </row>
    <row r="3" spans="1:18" ht="32.25" customHeight="1" x14ac:dyDescent="0.25">
      <c r="A3" s="360" t="s">
        <v>0</v>
      </c>
      <c r="B3" s="360" t="s">
        <v>1</v>
      </c>
      <c r="C3" s="360" t="s">
        <v>2</v>
      </c>
      <c r="D3" s="360"/>
      <c r="E3" s="360"/>
      <c r="F3" s="360"/>
      <c r="G3" s="360"/>
      <c r="H3" s="360"/>
      <c r="I3" s="360" t="s">
        <v>3</v>
      </c>
      <c r="J3" s="361" t="s">
        <v>4</v>
      </c>
      <c r="K3" s="362" t="s">
        <v>23</v>
      </c>
      <c r="L3" s="362" t="s">
        <v>45</v>
      </c>
      <c r="M3" s="363" t="s">
        <v>46</v>
      </c>
      <c r="N3" s="363"/>
      <c r="O3" s="363"/>
      <c r="P3" s="363"/>
      <c r="Q3" s="363"/>
      <c r="R3" s="11"/>
    </row>
    <row r="4" spans="1:18" s="2" customFormat="1" ht="19.5" customHeight="1" x14ac:dyDescent="0.25">
      <c r="A4" s="360"/>
      <c r="B4" s="360"/>
      <c r="C4" s="360" t="s">
        <v>5</v>
      </c>
      <c r="D4" s="363" t="s">
        <v>46</v>
      </c>
      <c r="E4" s="363"/>
      <c r="F4" s="363"/>
      <c r="G4" s="363"/>
      <c r="H4" s="363"/>
      <c r="I4" s="360"/>
      <c r="J4" s="361"/>
      <c r="K4" s="360"/>
      <c r="L4" s="360"/>
      <c r="M4" s="363">
        <v>2021</v>
      </c>
      <c r="N4" s="363">
        <v>2022</v>
      </c>
      <c r="O4" s="363">
        <v>2023</v>
      </c>
      <c r="P4" s="363">
        <v>2024</v>
      </c>
      <c r="Q4" s="363">
        <v>2025</v>
      </c>
      <c r="R4" s="12"/>
    </row>
    <row r="5" spans="1:18" s="5" customFormat="1" ht="102" customHeight="1" x14ac:dyDescent="0.35">
      <c r="A5" s="360"/>
      <c r="B5" s="360"/>
      <c r="C5" s="360"/>
      <c r="D5" s="103">
        <v>2021</v>
      </c>
      <c r="E5" s="103">
        <v>2022</v>
      </c>
      <c r="F5" s="103">
        <v>2023</v>
      </c>
      <c r="G5" s="103">
        <v>2024</v>
      </c>
      <c r="H5" s="103">
        <v>2025</v>
      </c>
      <c r="I5" s="360"/>
      <c r="J5" s="361"/>
      <c r="K5" s="360"/>
      <c r="L5" s="360"/>
      <c r="M5" s="363"/>
      <c r="N5" s="363"/>
      <c r="O5" s="363"/>
      <c r="P5" s="363"/>
      <c r="Q5" s="363"/>
      <c r="R5" s="13"/>
    </row>
    <row r="6" spans="1:18" s="5" customFormat="1" ht="21" customHeight="1" x14ac:dyDescent="0.35">
      <c r="A6" s="555" t="s">
        <v>6</v>
      </c>
      <c r="B6" s="380" t="s">
        <v>44</v>
      </c>
      <c r="C6" s="416">
        <f>D6+E6+F6+G6+H6</f>
        <v>0</v>
      </c>
      <c r="D6" s="364"/>
      <c r="E6" s="364"/>
      <c r="F6" s="364"/>
      <c r="G6" s="364"/>
      <c r="H6" s="364"/>
      <c r="I6" s="381" t="s">
        <v>42</v>
      </c>
      <c r="J6" s="369" t="s">
        <v>118</v>
      </c>
      <c r="K6" s="51" t="s">
        <v>47</v>
      </c>
      <c r="L6" s="27">
        <f>M6+N6+O6+P6+Q6</f>
        <v>0</v>
      </c>
      <c r="M6" s="48"/>
      <c r="N6" s="48"/>
      <c r="O6" s="48"/>
      <c r="P6" s="48"/>
      <c r="Q6" s="48"/>
      <c r="R6" s="13"/>
    </row>
    <row r="7" spans="1:18" s="5" customFormat="1" ht="51.75" customHeight="1" x14ac:dyDescent="0.35">
      <c r="A7" s="556"/>
      <c r="B7" s="380"/>
      <c r="C7" s="416"/>
      <c r="D7" s="364"/>
      <c r="E7" s="364"/>
      <c r="F7" s="364"/>
      <c r="G7" s="364"/>
      <c r="H7" s="364"/>
      <c r="I7" s="382"/>
      <c r="J7" s="370"/>
      <c r="K7" s="52" t="s">
        <v>22</v>
      </c>
      <c r="L7" s="53">
        <f t="shared" ref="L7:L16" si="0">M7+N7+O7+P7+Q7</f>
        <v>0</v>
      </c>
      <c r="M7" s="48"/>
      <c r="N7" s="48"/>
      <c r="O7" s="48"/>
      <c r="P7" s="48"/>
      <c r="Q7" s="48"/>
      <c r="R7" s="13"/>
    </row>
    <row r="8" spans="1:18" s="5" customFormat="1" ht="35.25" customHeight="1" x14ac:dyDescent="0.35">
      <c r="A8" s="556"/>
      <c r="B8" s="54"/>
      <c r="C8" s="26"/>
      <c r="D8" s="26"/>
      <c r="E8" s="120"/>
      <c r="F8" s="26"/>
      <c r="G8" s="120"/>
      <c r="H8" s="26"/>
      <c r="I8" s="32"/>
      <c r="J8" s="55"/>
      <c r="K8" s="45" t="s">
        <v>31</v>
      </c>
      <c r="L8" s="53">
        <f t="shared" si="0"/>
        <v>0</v>
      </c>
      <c r="M8" s="56">
        <f>M9+M10</f>
        <v>0</v>
      </c>
      <c r="N8" s="56">
        <f>N9+N10</f>
        <v>0</v>
      </c>
      <c r="O8" s="56">
        <f>O9+O10</f>
        <v>0</v>
      </c>
      <c r="P8" s="56">
        <f>P9+P10</f>
        <v>0</v>
      </c>
      <c r="Q8" s="56">
        <f>Q9+Q10</f>
        <v>0</v>
      </c>
      <c r="R8" s="13"/>
    </row>
    <row r="9" spans="1:18" s="5" customFormat="1" ht="35.25" customHeight="1" x14ac:dyDescent="0.35">
      <c r="A9" s="556"/>
      <c r="B9" s="18"/>
      <c r="C9" s="28"/>
      <c r="D9" s="29"/>
      <c r="E9" s="29"/>
      <c r="F9" s="29"/>
      <c r="G9" s="29"/>
      <c r="H9" s="29"/>
      <c r="I9" s="32"/>
      <c r="J9" s="57" t="s">
        <v>30</v>
      </c>
      <c r="K9" s="58" t="s">
        <v>47</v>
      </c>
      <c r="L9" s="53">
        <f t="shared" si="0"/>
        <v>0</v>
      </c>
      <c r="M9" s="56">
        <f t="shared" ref="M9:Q10" si="1">M6</f>
        <v>0</v>
      </c>
      <c r="N9" s="56">
        <f t="shared" si="1"/>
        <v>0</v>
      </c>
      <c r="O9" s="56">
        <f t="shared" si="1"/>
        <v>0</v>
      </c>
      <c r="P9" s="56">
        <f t="shared" si="1"/>
        <v>0</v>
      </c>
      <c r="Q9" s="56">
        <f t="shared" si="1"/>
        <v>0</v>
      </c>
      <c r="R9" s="13"/>
    </row>
    <row r="10" spans="1:18" s="5" customFormat="1" ht="42.75" customHeight="1" x14ac:dyDescent="0.35">
      <c r="A10" s="557"/>
      <c r="B10" s="18"/>
      <c r="C10" s="28"/>
      <c r="D10" s="29"/>
      <c r="E10" s="29"/>
      <c r="F10" s="29"/>
      <c r="G10" s="29"/>
      <c r="H10" s="29"/>
      <c r="I10" s="29"/>
      <c r="J10" s="55"/>
      <c r="K10" s="117" t="s">
        <v>22</v>
      </c>
      <c r="L10" s="53">
        <f t="shared" si="0"/>
        <v>0</v>
      </c>
      <c r="M10" s="59">
        <f t="shared" si="1"/>
        <v>0</v>
      </c>
      <c r="N10" s="59">
        <f t="shared" si="1"/>
        <v>0</v>
      </c>
      <c r="O10" s="59">
        <f t="shared" si="1"/>
        <v>0</v>
      </c>
      <c r="P10" s="59">
        <f t="shared" si="1"/>
        <v>0</v>
      </c>
      <c r="Q10" s="59">
        <f t="shared" si="1"/>
        <v>0</v>
      </c>
      <c r="R10" s="13"/>
    </row>
    <row r="11" spans="1:18" s="5" customFormat="1" ht="43.5" customHeight="1" x14ac:dyDescent="0.35">
      <c r="A11" s="550" t="s">
        <v>7</v>
      </c>
      <c r="B11" s="374" t="s">
        <v>43</v>
      </c>
      <c r="C11" s="553">
        <f>D11+E11+F11+G11+H11</f>
        <v>355</v>
      </c>
      <c r="D11" s="376">
        <v>55</v>
      </c>
      <c r="E11" s="376">
        <v>75</v>
      </c>
      <c r="F11" s="376">
        <v>75</v>
      </c>
      <c r="G11" s="376">
        <v>75</v>
      </c>
      <c r="H11" s="376">
        <v>75</v>
      </c>
      <c r="I11" s="374" t="s">
        <v>24</v>
      </c>
      <c r="J11" s="369" t="s">
        <v>118</v>
      </c>
      <c r="K11" s="52" t="s">
        <v>47</v>
      </c>
      <c r="L11" s="53">
        <f t="shared" si="0"/>
        <v>485</v>
      </c>
      <c r="M11" s="119">
        <v>75</v>
      </c>
      <c r="N11" s="119">
        <v>100</v>
      </c>
      <c r="O11" s="119">
        <v>100</v>
      </c>
      <c r="P11" s="119">
        <v>100</v>
      </c>
      <c r="Q11" s="119">
        <v>110</v>
      </c>
      <c r="R11" s="13"/>
    </row>
    <row r="12" spans="1:18" s="5" customFormat="1" ht="51.75" customHeight="1" x14ac:dyDescent="0.35">
      <c r="A12" s="551"/>
      <c r="B12" s="375"/>
      <c r="C12" s="554"/>
      <c r="D12" s="376"/>
      <c r="E12" s="376"/>
      <c r="F12" s="376"/>
      <c r="G12" s="376"/>
      <c r="H12" s="376"/>
      <c r="I12" s="375"/>
      <c r="J12" s="391"/>
      <c r="K12" s="52" t="s">
        <v>22</v>
      </c>
      <c r="L12" s="53">
        <f>M12+N12+O12+P12+Q12</f>
        <v>2720</v>
      </c>
      <c r="M12" s="119">
        <v>500</v>
      </c>
      <c r="N12" s="119">
        <v>550</v>
      </c>
      <c r="O12" s="119">
        <v>550</v>
      </c>
      <c r="P12" s="119">
        <v>550</v>
      </c>
      <c r="Q12" s="119">
        <v>570</v>
      </c>
      <c r="R12" s="13"/>
    </row>
    <row r="13" spans="1:18" s="5" customFormat="1" ht="43.5" customHeight="1" x14ac:dyDescent="0.35">
      <c r="A13" s="551"/>
      <c r="B13" s="20"/>
      <c r="C13" s="21"/>
      <c r="D13" s="22"/>
      <c r="E13" s="22"/>
      <c r="F13" s="22"/>
      <c r="G13" s="22"/>
      <c r="H13" s="22"/>
      <c r="I13" s="392" t="s">
        <v>25</v>
      </c>
      <c r="J13" s="391"/>
      <c r="K13" s="51" t="s">
        <v>47</v>
      </c>
      <c r="L13" s="53">
        <f t="shared" si="0"/>
        <v>0</v>
      </c>
      <c r="M13" s="118"/>
      <c r="N13" s="118"/>
      <c r="O13" s="118"/>
      <c r="P13" s="118"/>
      <c r="Q13" s="118"/>
      <c r="R13" s="13"/>
    </row>
    <row r="14" spans="1:18" s="5" customFormat="1" ht="49.5" customHeight="1" x14ac:dyDescent="0.35">
      <c r="A14" s="551"/>
      <c r="B14" s="25"/>
      <c r="C14" s="25"/>
      <c r="D14" s="25"/>
      <c r="E14" s="25"/>
      <c r="F14" s="25"/>
      <c r="G14" s="25"/>
      <c r="H14" s="25"/>
      <c r="I14" s="393"/>
      <c r="J14" s="391"/>
      <c r="K14" s="121" t="s">
        <v>22</v>
      </c>
      <c r="L14" s="53">
        <f t="shared" si="0"/>
        <v>1035</v>
      </c>
      <c r="M14" s="119">
        <v>195</v>
      </c>
      <c r="N14" s="119">
        <v>200</v>
      </c>
      <c r="O14" s="119">
        <v>210</v>
      </c>
      <c r="P14" s="119">
        <v>210</v>
      </c>
      <c r="Q14" s="119">
        <v>220</v>
      </c>
      <c r="R14" s="13"/>
    </row>
    <row r="15" spans="1:18" s="5" customFormat="1" ht="36.75" customHeight="1" x14ac:dyDescent="0.35">
      <c r="A15" s="551"/>
      <c r="B15" s="394" t="s">
        <v>56</v>
      </c>
      <c r="C15" s="553">
        <f>D15+E15+F15+G15+H15</f>
        <v>5.25</v>
      </c>
      <c r="D15" s="364">
        <v>1.25</v>
      </c>
      <c r="E15" s="398">
        <v>1</v>
      </c>
      <c r="F15" s="398">
        <v>1</v>
      </c>
      <c r="G15" s="398">
        <v>1</v>
      </c>
      <c r="H15" s="398">
        <v>1</v>
      </c>
      <c r="I15" s="366" t="s">
        <v>26</v>
      </c>
      <c r="J15" s="391"/>
      <c r="K15" s="51" t="s">
        <v>47</v>
      </c>
      <c r="L15" s="53">
        <f t="shared" si="0"/>
        <v>0</v>
      </c>
      <c r="M15" s="119"/>
      <c r="N15" s="119"/>
      <c r="O15" s="119"/>
      <c r="P15" s="119"/>
      <c r="Q15" s="119"/>
      <c r="R15" s="13"/>
    </row>
    <row r="16" spans="1:18" s="5" customFormat="1" ht="61.5" customHeight="1" x14ac:dyDescent="0.35">
      <c r="A16" s="551"/>
      <c r="B16" s="395"/>
      <c r="C16" s="554"/>
      <c r="D16" s="365"/>
      <c r="E16" s="383"/>
      <c r="F16" s="383"/>
      <c r="G16" s="383"/>
      <c r="H16" s="383"/>
      <c r="I16" s="367"/>
      <c r="J16" s="391"/>
      <c r="K16" s="390" t="s">
        <v>22</v>
      </c>
      <c r="L16" s="388">
        <f t="shared" si="0"/>
        <v>34200</v>
      </c>
      <c r="M16" s="383">
        <v>6200</v>
      </c>
      <c r="N16" s="383">
        <v>6500</v>
      </c>
      <c r="O16" s="383">
        <v>6800</v>
      </c>
      <c r="P16" s="383">
        <v>7200</v>
      </c>
      <c r="Q16" s="383">
        <v>7500</v>
      </c>
      <c r="R16" s="13"/>
    </row>
    <row r="17" spans="1:18" s="5" customFormat="1" ht="71.25" customHeight="1" x14ac:dyDescent="0.35">
      <c r="A17" s="551"/>
      <c r="B17" s="396"/>
      <c r="C17" s="59">
        <f>D17+E17+F17+G17+H17</f>
        <v>115</v>
      </c>
      <c r="D17" s="119">
        <v>23</v>
      </c>
      <c r="E17" s="119">
        <v>23</v>
      </c>
      <c r="F17" s="119">
        <v>23</v>
      </c>
      <c r="G17" s="119">
        <v>23</v>
      </c>
      <c r="H17" s="119">
        <v>23</v>
      </c>
      <c r="I17" s="368"/>
      <c r="J17" s="391"/>
      <c r="K17" s="390"/>
      <c r="L17" s="389"/>
      <c r="M17" s="384"/>
      <c r="N17" s="384"/>
      <c r="O17" s="384"/>
      <c r="P17" s="384"/>
      <c r="Q17" s="384"/>
      <c r="R17" s="13"/>
    </row>
    <row r="18" spans="1:18" s="5" customFormat="1" ht="42" customHeight="1" x14ac:dyDescent="0.35">
      <c r="A18" s="551"/>
      <c r="B18" s="20"/>
      <c r="C18" s="44"/>
      <c r="D18" s="44"/>
      <c r="E18" s="44"/>
      <c r="F18" s="44"/>
      <c r="G18" s="44"/>
      <c r="H18" s="44"/>
      <c r="I18" s="366" t="s">
        <v>27</v>
      </c>
      <c r="J18" s="391"/>
      <c r="K18" s="51" t="s">
        <v>47</v>
      </c>
      <c r="L18" s="53">
        <f>M18+N18+O18+P18+Q18</f>
        <v>0</v>
      </c>
      <c r="M18" s="119"/>
      <c r="N18" s="119"/>
      <c r="O18" s="119"/>
      <c r="P18" s="119"/>
      <c r="Q18" s="119"/>
      <c r="R18" s="13"/>
    </row>
    <row r="19" spans="1:18" s="5" customFormat="1" ht="64.5" customHeight="1" x14ac:dyDescent="0.35">
      <c r="A19" s="551"/>
      <c r="B19" s="61"/>
      <c r="C19" s="62"/>
      <c r="D19" s="25"/>
      <c r="E19" s="25"/>
      <c r="F19" s="25"/>
      <c r="G19" s="25"/>
      <c r="H19" s="25"/>
      <c r="I19" s="368"/>
      <c r="J19" s="391"/>
      <c r="K19" s="121" t="s">
        <v>22</v>
      </c>
      <c r="L19" s="53">
        <f>M19+N19+O19+P19+Q19</f>
        <v>1650</v>
      </c>
      <c r="M19" s="119">
        <v>300</v>
      </c>
      <c r="N19" s="119">
        <v>300</v>
      </c>
      <c r="O19" s="119">
        <v>350</v>
      </c>
      <c r="P19" s="119">
        <v>350</v>
      </c>
      <c r="Q19" s="119">
        <v>350</v>
      </c>
      <c r="R19" s="13"/>
    </row>
    <row r="20" spans="1:18" s="5" customFormat="1" ht="42" customHeight="1" x14ac:dyDescent="0.35">
      <c r="A20" s="551"/>
      <c r="B20" s="385" t="s">
        <v>48</v>
      </c>
      <c r="C20" s="42"/>
      <c r="D20" s="122">
        <v>21.8</v>
      </c>
      <c r="E20" s="122">
        <v>21.8</v>
      </c>
      <c r="F20" s="122">
        <v>21.8</v>
      </c>
      <c r="G20" s="122">
        <v>21.8</v>
      </c>
      <c r="H20" s="122">
        <v>21.8</v>
      </c>
      <c r="I20" s="387" t="s">
        <v>28</v>
      </c>
      <c r="J20" s="391"/>
      <c r="K20" s="377" t="s">
        <v>47</v>
      </c>
      <c r="L20" s="388">
        <f>M20+N20+O20+P20+Q20</f>
        <v>0</v>
      </c>
      <c r="M20" s="383"/>
      <c r="N20" s="383"/>
      <c r="O20" s="383"/>
      <c r="P20" s="383"/>
      <c r="Q20" s="383"/>
      <c r="R20" s="13"/>
    </row>
    <row r="21" spans="1:18" s="5" customFormat="1" ht="31.5" customHeight="1" x14ac:dyDescent="0.35">
      <c r="A21" s="551"/>
      <c r="B21" s="386"/>
      <c r="C21" s="46"/>
      <c r="D21" s="47"/>
      <c r="E21" s="47"/>
      <c r="F21" s="47"/>
      <c r="G21" s="47"/>
      <c r="H21" s="47"/>
      <c r="I21" s="387"/>
      <c r="J21" s="391"/>
      <c r="K21" s="379"/>
      <c r="L21" s="389"/>
      <c r="M21" s="384"/>
      <c r="N21" s="384"/>
      <c r="O21" s="384"/>
      <c r="P21" s="384"/>
      <c r="Q21" s="384"/>
      <c r="R21" s="13"/>
    </row>
    <row r="22" spans="1:18" s="5" customFormat="1" ht="113.25" customHeight="1" x14ac:dyDescent="0.35">
      <c r="A22" s="551"/>
      <c r="B22" s="64" t="s">
        <v>8</v>
      </c>
      <c r="C22" s="65"/>
      <c r="D22" s="40">
        <v>1</v>
      </c>
      <c r="E22" s="40">
        <v>1</v>
      </c>
      <c r="F22" s="40">
        <v>1</v>
      </c>
      <c r="G22" s="40">
        <v>1</v>
      </c>
      <c r="H22" s="40">
        <v>1</v>
      </c>
      <c r="I22" s="368"/>
      <c r="J22" s="370"/>
      <c r="K22" s="66" t="s">
        <v>22</v>
      </c>
      <c r="L22" s="53">
        <f>M22+N22+O22+P22+Q22</f>
        <v>56000</v>
      </c>
      <c r="M22" s="119">
        <v>10800</v>
      </c>
      <c r="N22" s="119">
        <v>11000</v>
      </c>
      <c r="O22" s="119">
        <v>11200</v>
      </c>
      <c r="P22" s="119">
        <v>11400</v>
      </c>
      <c r="Q22" s="119">
        <v>11600</v>
      </c>
      <c r="R22" s="13"/>
    </row>
    <row r="23" spans="1:18" s="5" customFormat="1" ht="69.75" customHeight="1" x14ac:dyDescent="0.35">
      <c r="A23" s="551"/>
      <c r="B23" s="67"/>
      <c r="C23" s="68"/>
      <c r="D23" s="68"/>
      <c r="E23" s="68"/>
      <c r="F23" s="68"/>
      <c r="G23" s="68"/>
      <c r="H23" s="68"/>
      <c r="I23" s="68"/>
      <c r="J23" s="69"/>
      <c r="K23" s="70" t="s">
        <v>9</v>
      </c>
      <c r="L23" s="71">
        <f t="shared" ref="L23:Q23" si="2">L24+L25</f>
        <v>96090</v>
      </c>
      <c r="M23" s="71">
        <f t="shared" si="2"/>
        <v>18070</v>
      </c>
      <c r="N23" s="71">
        <f t="shared" si="2"/>
        <v>18650</v>
      </c>
      <c r="O23" s="71">
        <f t="shared" si="2"/>
        <v>19210</v>
      </c>
      <c r="P23" s="71">
        <f t="shared" si="2"/>
        <v>19810</v>
      </c>
      <c r="Q23" s="71">
        <f t="shared" si="2"/>
        <v>20350</v>
      </c>
      <c r="R23" s="13"/>
    </row>
    <row r="24" spans="1:18" s="5" customFormat="1" ht="96" customHeight="1" x14ac:dyDescent="0.35">
      <c r="A24" s="551"/>
      <c r="B24" s="18"/>
      <c r="C24" s="29"/>
      <c r="D24" s="29"/>
      <c r="E24" s="29"/>
      <c r="F24" s="29"/>
      <c r="G24" s="29"/>
      <c r="H24" s="29"/>
      <c r="I24" s="29"/>
      <c r="J24" s="72" t="s">
        <v>10</v>
      </c>
      <c r="K24" s="43" t="s">
        <v>33</v>
      </c>
      <c r="L24" s="53">
        <f t="shared" ref="L24:L31" si="3">M24+N24+O24+P24+Q24</f>
        <v>485</v>
      </c>
      <c r="M24" s="53">
        <f>M11+M13+M15+L18+M20</f>
        <v>75</v>
      </c>
      <c r="N24" s="53">
        <f>N11+N13+N15+M18+N20</f>
        <v>100</v>
      </c>
      <c r="O24" s="53">
        <f>O11+O13+O15+N18+O20</f>
        <v>100</v>
      </c>
      <c r="P24" s="53">
        <f>P11+P13+P15+O18+P20</f>
        <v>100</v>
      </c>
      <c r="Q24" s="53">
        <f>Q11+Q13+Q15+P18+Q20</f>
        <v>110</v>
      </c>
      <c r="R24" s="13"/>
    </row>
    <row r="25" spans="1:18" s="5" customFormat="1" ht="67.5" x14ac:dyDescent="0.35">
      <c r="A25" s="552"/>
      <c r="B25" s="73"/>
      <c r="C25" s="73"/>
      <c r="D25" s="73"/>
      <c r="E25" s="73"/>
      <c r="F25" s="73"/>
      <c r="G25" s="73"/>
      <c r="H25" s="73"/>
      <c r="I25" s="73"/>
      <c r="J25" s="74"/>
      <c r="K25" s="45" t="s">
        <v>22</v>
      </c>
      <c r="L25" s="53">
        <f t="shared" si="3"/>
        <v>95605</v>
      </c>
      <c r="M25" s="53">
        <f>M12+M14+M16+M19+M22</f>
        <v>17995</v>
      </c>
      <c r="N25" s="53">
        <f>N12+N14+N16+N19+N22</f>
        <v>18550</v>
      </c>
      <c r="O25" s="53">
        <f>O12+O14+O16+O19+O22</f>
        <v>19110</v>
      </c>
      <c r="P25" s="53">
        <f>P12+P14+P16+P19+P22</f>
        <v>19710</v>
      </c>
      <c r="Q25" s="53">
        <f>Q12+Q14+Q16+Q19+Q22</f>
        <v>20240</v>
      </c>
      <c r="R25" s="13"/>
    </row>
    <row r="26" spans="1:18" s="5" customFormat="1" ht="23.25" customHeight="1" x14ac:dyDescent="0.35">
      <c r="A26" s="550" t="s">
        <v>11</v>
      </c>
      <c r="B26" s="397" t="s">
        <v>57</v>
      </c>
      <c r="C26" s="558">
        <f>D26+E26+F26+G26+H26</f>
        <v>3.8</v>
      </c>
      <c r="D26" s="364">
        <v>0.76</v>
      </c>
      <c r="E26" s="364">
        <v>0.76</v>
      </c>
      <c r="F26" s="364">
        <v>0.76</v>
      </c>
      <c r="G26" s="419">
        <v>0.76</v>
      </c>
      <c r="H26" s="419">
        <v>0.76</v>
      </c>
      <c r="I26" s="366" t="s">
        <v>40</v>
      </c>
      <c r="J26" s="371" t="s">
        <v>118</v>
      </c>
      <c r="K26" s="51" t="s">
        <v>47</v>
      </c>
      <c r="L26" s="53">
        <f t="shared" si="3"/>
        <v>0</v>
      </c>
      <c r="M26" s="116"/>
      <c r="N26" s="116"/>
      <c r="O26" s="116"/>
      <c r="P26" s="116"/>
      <c r="Q26" s="116"/>
      <c r="R26" s="13"/>
    </row>
    <row r="27" spans="1:18" s="5" customFormat="1" ht="78" customHeight="1" x14ac:dyDescent="0.35">
      <c r="A27" s="551"/>
      <c r="B27" s="397"/>
      <c r="C27" s="559"/>
      <c r="D27" s="364"/>
      <c r="E27" s="364"/>
      <c r="F27" s="364"/>
      <c r="G27" s="419"/>
      <c r="H27" s="419"/>
      <c r="I27" s="368"/>
      <c r="J27" s="372"/>
      <c r="K27" s="121" t="s">
        <v>22</v>
      </c>
      <c r="L27" s="53">
        <f t="shared" si="3"/>
        <v>2370</v>
      </c>
      <c r="M27" s="116">
        <v>460</v>
      </c>
      <c r="N27" s="116">
        <v>470</v>
      </c>
      <c r="O27" s="116">
        <v>470</v>
      </c>
      <c r="P27" s="116">
        <v>480</v>
      </c>
      <c r="Q27" s="116">
        <v>490</v>
      </c>
      <c r="R27" s="13"/>
    </row>
    <row r="28" spans="1:18" s="5" customFormat="1" ht="45.75" customHeight="1" x14ac:dyDescent="0.35">
      <c r="A28" s="551"/>
      <c r="B28" s="31"/>
      <c r="C28" s="25"/>
      <c r="D28" s="25"/>
      <c r="E28" s="25"/>
      <c r="F28" s="25"/>
      <c r="G28" s="25"/>
      <c r="H28" s="25"/>
      <c r="I28" s="371" t="s">
        <v>34</v>
      </c>
      <c r="J28" s="372"/>
      <c r="K28" s="51" t="s">
        <v>47</v>
      </c>
      <c r="L28" s="53">
        <f t="shared" si="3"/>
        <v>0</v>
      </c>
      <c r="M28" s="116"/>
      <c r="N28" s="116"/>
      <c r="O28" s="116"/>
      <c r="P28" s="116"/>
      <c r="Q28" s="116"/>
      <c r="R28" s="13"/>
    </row>
    <row r="29" spans="1:18" s="5" customFormat="1" ht="41.25" customHeight="1" x14ac:dyDescent="0.35">
      <c r="A29" s="551"/>
      <c r="B29" s="25"/>
      <c r="C29" s="25"/>
      <c r="D29" s="25"/>
      <c r="E29" s="25"/>
      <c r="F29" s="25"/>
      <c r="G29" s="25"/>
      <c r="H29" s="25"/>
      <c r="I29" s="373"/>
      <c r="J29" s="372"/>
      <c r="K29" s="35" t="s">
        <v>22</v>
      </c>
      <c r="L29" s="53">
        <f t="shared" si="3"/>
        <v>0</v>
      </c>
      <c r="M29" s="116"/>
      <c r="N29" s="116"/>
      <c r="O29" s="116"/>
      <c r="P29" s="116"/>
      <c r="Q29" s="116"/>
      <c r="R29" s="13"/>
    </row>
    <row r="30" spans="1:18" s="5" customFormat="1" ht="73.5" customHeight="1" x14ac:dyDescent="0.35">
      <c r="A30" s="551"/>
      <c r="B30" s="399" t="s">
        <v>12</v>
      </c>
      <c r="C30" s="560">
        <f>D30+E30+F30+G30+H30</f>
        <v>0.5</v>
      </c>
      <c r="D30" s="398">
        <v>0.1</v>
      </c>
      <c r="E30" s="398">
        <v>0.1</v>
      </c>
      <c r="F30" s="364">
        <v>0.1</v>
      </c>
      <c r="G30" s="364">
        <v>0.1</v>
      </c>
      <c r="H30" s="364">
        <v>0.1</v>
      </c>
      <c r="I30" s="400" t="s">
        <v>39</v>
      </c>
      <c r="J30" s="372"/>
      <c r="K30" s="51" t="s">
        <v>47</v>
      </c>
      <c r="L30" s="53">
        <f t="shared" si="3"/>
        <v>0</v>
      </c>
      <c r="M30" s="116"/>
      <c r="N30" s="116"/>
      <c r="O30" s="116"/>
      <c r="P30" s="116"/>
      <c r="Q30" s="116"/>
      <c r="R30" s="13"/>
    </row>
    <row r="31" spans="1:18" s="5" customFormat="1" ht="50.25" customHeight="1" x14ac:dyDescent="0.35">
      <c r="A31" s="551"/>
      <c r="B31" s="399"/>
      <c r="C31" s="559"/>
      <c r="D31" s="398"/>
      <c r="E31" s="398"/>
      <c r="F31" s="364"/>
      <c r="G31" s="364"/>
      <c r="H31" s="364"/>
      <c r="I31" s="400"/>
      <c r="J31" s="373"/>
      <c r="K31" s="49" t="s">
        <v>22</v>
      </c>
      <c r="L31" s="53">
        <f t="shared" si="3"/>
        <v>255</v>
      </c>
      <c r="M31" s="116">
        <v>45</v>
      </c>
      <c r="N31" s="116">
        <v>50</v>
      </c>
      <c r="O31" s="116">
        <v>50</v>
      </c>
      <c r="P31" s="116">
        <v>55</v>
      </c>
      <c r="Q31" s="116">
        <v>55</v>
      </c>
      <c r="R31" s="13"/>
    </row>
    <row r="32" spans="1:18" s="5" customFormat="1" ht="47.25" customHeight="1" x14ac:dyDescent="0.35">
      <c r="A32" s="551"/>
      <c r="B32" s="18"/>
      <c r="C32" s="28"/>
      <c r="D32" s="29"/>
      <c r="E32" s="29"/>
      <c r="F32" s="29"/>
      <c r="G32" s="29"/>
      <c r="H32" s="29"/>
      <c r="I32" s="29"/>
      <c r="J32" s="30"/>
      <c r="K32" s="403" t="s">
        <v>13</v>
      </c>
      <c r="L32" s="401">
        <f>L34+L35</f>
        <v>2625</v>
      </c>
      <c r="M32" s="401">
        <f>M35</f>
        <v>505</v>
      </c>
      <c r="N32" s="401">
        <f>N35</f>
        <v>520</v>
      </c>
      <c r="O32" s="401">
        <f>O35</f>
        <v>520</v>
      </c>
      <c r="P32" s="401">
        <f>P35</f>
        <v>535</v>
      </c>
      <c r="Q32" s="401">
        <f>Q35</f>
        <v>545</v>
      </c>
      <c r="R32" s="13"/>
    </row>
    <row r="33" spans="1:18" s="5" customFormat="1" ht="47.25" customHeight="1" x14ac:dyDescent="0.35">
      <c r="A33" s="551"/>
      <c r="B33" s="18"/>
      <c r="C33" s="28"/>
      <c r="D33" s="29"/>
      <c r="E33" s="29"/>
      <c r="F33" s="29"/>
      <c r="G33" s="29"/>
      <c r="H33" s="29"/>
      <c r="I33" s="29"/>
      <c r="J33" s="30"/>
      <c r="K33" s="403"/>
      <c r="L33" s="402"/>
      <c r="M33" s="402"/>
      <c r="N33" s="402"/>
      <c r="O33" s="402"/>
      <c r="P33" s="402"/>
      <c r="Q33" s="402"/>
      <c r="R33" s="13"/>
    </row>
    <row r="34" spans="1:18" s="5" customFormat="1" ht="69.75" customHeight="1" x14ac:dyDescent="0.35">
      <c r="A34" s="551"/>
      <c r="B34" s="18"/>
      <c r="C34" s="28"/>
      <c r="D34" s="29"/>
      <c r="E34" s="29"/>
      <c r="F34" s="29"/>
      <c r="G34" s="29"/>
      <c r="H34" s="29"/>
      <c r="I34" s="29"/>
      <c r="J34" s="57" t="s">
        <v>10</v>
      </c>
      <c r="K34" s="43" t="s">
        <v>47</v>
      </c>
      <c r="L34" s="56">
        <f t="shared" ref="L34:L44" si="4">M34+N34+O34+P34+Q34</f>
        <v>0</v>
      </c>
      <c r="M34" s="56">
        <f t="shared" ref="M34:Q35" si="5">M26+M28+M30</f>
        <v>0</v>
      </c>
      <c r="N34" s="56">
        <f t="shared" si="5"/>
        <v>0</v>
      </c>
      <c r="O34" s="56">
        <f t="shared" si="5"/>
        <v>0</v>
      </c>
      <c r="P34" s="56">
        <f t="shared" si="5"/>
        <v>0</v>
      </c>
      <c r="Q34" s="56">
        <f t="shared" si="5"/>
        <v>0</v>
      </c>
      <c r="R34" s="13"/>
    </row>
    <row r="35" spans="1:18" s="5" customFormat="1" ht="67.5" x14ac:dyDescent="0.35">
      <c r="A35" s="552"/>
      <c r="B35" s="18"/>
      <c r="C35" s="28"/>
      <c r="D35" s="29"/>
      <c r="E35" s="29"/>
      <c r="F35" s="29"/>
      <c r="G35" s="29"/>
      <c r="H35" s="29"/>
      <c r="I35" s="29"/>
      <c r="J35" s="30"/>
      <c r="K35" s="117" t="s">
        <v>22</v>
      </c>
      <c r="L35" s="53">
        <f t="shared" si="4"/>
        <v>2625</v>
      </c>
      <c r="M35" s="56">
        <f t="shared" si="5"/>
        <v>505</v>
      </c>
      <c r="N35" s="56">
        <f t="shared" si="5"/>
        <v>520</v>
      </c>
      <c r="O35" s="56">
        <f t="shared" si="5"/>
        <v>520</v>
      </c>
      <c r="P35" s="56">
        <f t="shared" si="5"/>
        <v>535</v>
      </c>
      <c r="Q35" s="56">
        <f t="shared" si="5"/>
        <v>545</v>
      </c>
      <c r="R35" s="13"/>
    </row>
    <row r="36" spans="1:18" s="5" customFormat="1" ht="116.25" customHeight="1" x14ac:dyDescent="0.35">
      <c r="A36" s="550" t="s">
        <v>14</v>
      </c>
      <c r="B36" s="115" t="s">
        <v>15</v>
      </c>
      <c r="C36" s="75"/>
      <c r="D36" s="76"/>
      <c r="E36" s="76"/>
      <c r="F36" s="77"/>
      <c r="G36" s="76"/>
      <c r="H36" s="78"/>
      <c r="I36" s="420" t="s">
        <v>32</v>
      </c>
      <c r="J36" s="369" t="s">
        <v>118</v>
      </c>
      <c r="K36" s="19" t="s">
        <v>47</v>
      </c>
      <c r="L36" s="53">
        <f t="shared" si="4"/>
        <v>0</v>
      </c>
      <c r="M36" s="119"/>
      <c r="N36" s="119"/>
      <c r="O36" s="119"/>
      <c r="P36" s="119"/>
      <c r="Q36" s="119"/>
      <c r="R36" s="13"/>
    </row>
    <row r="37" spans="1:18" s="5" customFormat="1" ht="73.5" customHeight="1" x14ac:dyDescent="0.35">
      <c r="A37" s="551"/>
      <c r="B37" s="115" t="s">
        <v>49</v>
      </c>
      <c r="C37" s="79"/>
      <c r="D37" s="76"/>
      <c r="E37" s="76"/>
      <c r="F37" s="76"/>
      <c r="G37" s="76"/>
      <c r="H37" s="76"/>
      <c r="I37" s="420"/>
      <c r="J37" s="370"/>
      <c r="K37" s="66" t="s">
        <v>22</v>
      </c>
      <c r="L37" s="53">
        <f t="shared" si="4"/>
        <v>0</v>
      </c>
      <c r="M37" s="116"/>
      <c r="N37" s="116"/>
      <c r="O37" s="116"/>
      <c r="P37" s="116"/>
      <c r="Q37" s="116"/>
      <c r="R37" s="13"/>
    </row>
    <row r="38" spans="1:18" s="5" customFormat="1" ht="23.25" x14ac:dyDescent="0.35">
      <c r="A38" s="551"/>
      <c r="B38" s="80"/>
      <c r="C38" s="18"/>
      <c r="D38" s="18"/>
      <c r="E38" s="18"/>
      <c r="F38" s="18"/>
      <c r="G38" s="18"/>
      <c r="H38" s="18"/>
      <c r="I38" s="28"/>
      <c r="J38" s="33"/>
      <c r="K38" s="81" t="s">
        <v>16</v>
      </c>
      <c r="L38" s="53">
        <f t="shared" si="4"/>
        <v>0</v>
      </c>
      <c r="M38" s="56">
        <f>M40</f>
        <v>0</v>
      </c>
      <c r="N38" s="56">
        <f>N40</f>
        <v>0</v>
      </c>
      <c r="O38" s="56">
        <f>O40</f>
        <v>0</v>
      </c>
      <c r="P38" s="56">
        <f>P40</f>
        <v>0</v>
      </c>
      <c r="Q38" s="56">
        <f>Q40</f>
        <v>0</v>
      </c>
      <c r="R38" s="13"/>
    </row>
    <row r="39" spans="1:18" s="5" customFormat="1" ht="137.25" customHeight="1" x14ac:dyDescent="0.35">
      <c r="A39" s="551"/>
      <c r="B39" s="34"/>
      <c r="C39" s="18"/>
      <c r="D39" s="18"/>
      <c r="E39" s="18"/>
      <c r="F39" s="18"/>
      <c r="G39" s="18"/>
      <c r="H39" s="18"/>
      <c r="I39" s="28"/>
      <c r="J39" s="57" t="s">
        <v>10</v>
      </c>
      <c r="K39" s="82" t="s">
        <v>47</v>
      </c>
      <c r="L39" s="53">
        <f t="shared" si="4"/>
        <v>0</v>
      </c>
      <c r="M39" s="56">
        <f t="shared" ref="M39:Q40" si="6">M36</f>
        <v>0</v>
      </c>
      <c r="N39" s="56">
        <f t="shared" si="6"/>
        <v>0</v>
      </c>
      <c r="O39" s="56">
        <f t="shared" si="6"/>
        <v>0</v>
      </c>
      <c r="P39" s="56">
        <f t="shared" si="6"/>
        <v>0</v>
      </c>
      <c r="Q39" s="56">
        <f t="shared" si="6"/>
        <v>0</v>
      </c>
      <c r="R39" s="13"/>
    </row>
    <row r="40" spans="1:18" s="5" customFormat="1" ht="93.75" customHeight="1" x14ac:dyDescent="0.35">
      <c r="A40" s="552"/>
      <c r="B40" s="83"/>
      <c r="C40" s="41"/>
      <c r="D40" s="41"/>
      <c r="E40" s="41"/>
      <c r="F40" s="41"/>
      <c r="G40" s="41"/>
      <c r="H40" s="41"/>
      <c r="I40" s="84"/>
      <c r="J40" s="85"/>
      <c r="K40" s="86" t="s">
        <v>22</v>
      </c>
      <c r="L40" s="53">
        <f t="shared" si="4"/>
        <v>0</v>
      </c>
      <c r="M40" s="53">
        <f t="shared" si="6"/>
        <v>0</v>
      </c>
      <c r="N40" s="53">
        <f t="shared" si="6"/>
        <v>0</v>
      </c>
      <c r="O40" s="53">
        <f t="shared" si="6"/>
        <v>0</v>
      </c>
      <c r="P40" s="53">
        <f t="shared" si="6"/>
        <v>0</v>
      </c>
      <c r="Q40" s="53">
        <f t="shared" si="6"/>
        <v>0</v>
      </c>
      <c r="R40" s="13"/>
    </row>
    <row r="41" spans="1:18" s="5" customFormat="1" ht="38.25" customHeight="1" x14ac:dyDescent="0.35">
      <c r="A41" s="550" t="s">
        <v>17</v>
      </c>
      <c r="B41" s="366" t="s">
        <v>50</v>
      </c>
      <c r="C41" s="560">
        <f>D41+E41+F41+G41+H41</f>
        <v>157.5</v>
      </c>
      <c r="D41" s="383">
        <v>31.5</v>
      </c>
      <c r="E41" s="383">
        <v>31.5</v>
      </c>
      <c r="F41" s="383">
        <v>31.5</v>
      </c>
      <c r="G41" s="383">
        <v>31.5</v>
      </c>
      <c r="H41" s="383">
        <v>31.5</v>
      </c>
      <c r="I41" s="407" t="s">
        <v>18</v>
      </c>
      <c r="J41" s="369" t="s">
        <v>118</v>
      </c>
      <c r="K41" s="51" t="s">
        <v>47</v>
      </c>
      <c r="L41" s="53">
        <f t="shared" si="4"/>
        <v>0</v>
      </c>
      <c r="M41" s="116"/>
      <c r="N41" s="116"/>
      <c r="O41" s="116"/>
      <c r="P41" s="116"/>
      <c r="Q41" s="116"/>
      <c r="R41" s="13"/>
    </row>
    <row r="42" spans="1:18" s="5" customFormat="1" ht="60" customHeight="1" x14ac:dyDescent="0.35">
      <c r="A42" s="551"/>
      <c r="B42" s="368"/>
      <c r="C42" s="561"/>
      <c r="D42" s="384"/>
      <c r="E42" s="384"/>
      <c r="F42" s="384"/>
      <c r="G42" s="384"/>
      <c r="H42" s="384"/>
      <c r="I42" s="407"/>
      <c r="J42" s="391"/>
      <c r="K42" s="52" t="s">
        <v>22</v>
      </c>
      <c r="L42" s="53">
        <f t="shared" si="4"/>
        <v>40400</v>
      </c>
      <c r="M42" s="116">
        <v>7800</v>
      </c>
      <c r="N42" s="116">
        <v>7900</v>
      </c>
      <c r="O42" s="116">
        <v>8000</v>
      </c>
      <c r="P42" s="116">
        <v>8200</v>
      </c>
      <c r="Q42" s="116">
        <v>8500</v>
      </c>
      <c r="R42" s="13"/>
    </row>
    <row r="43" spans="1:18" s="5" customFormat="1" ht="96" customHeight="1" x14ac:dyDescent="0.35">
      <c r="A43" s="551"/>
      <c r="B43" s="114" t="s">
        <v>58</v>
      </c>
      <c r="C43" s="59">
        <f>D43+E43+F43+G43+H43</f>
        <v>272.5</v>
      </c>
      <c r="D43" s="119">
        <f>D41+D17</f>
        <v>54.5</v>
      </c>
      <c r="E43" s="119">
        <f t="shared" ref="E43:H43" si="7">E41+E17</f>
        <v>54.5</v>
      </c>
      <c r="F43" s="119">
        <f t="shared" si="7"/>
        <v>54.5</v>
      </c>
      <c r="G43" s="119">
        <f t="shared" si="7"/>
        <v>54.5</v>
      </c>
      <c r="H43" s="119">
        <f t="shared" si="7"/>
        <v>54.5</v>
      </c>
      <c r="I43" s="114" t="s">
        <v>59</v>
      </c>
      <c r="J43" s="391"/>
      <c r="K43" s="52" t="s">
        <v>22</v>
      </c>
      <c r="L43" s="53">
        <f t="shared" si="4"/>
        <v>44300</v>
      </c>
      <c r="M43" s="116">
        <v>8500</v>
      </c>
      <c r="N43" s="116">
        <v>9000</v>
      </c>
      <c r="O43" s="116">
        <v>9500</v>
      </c>
      <c r="P43" s="116">
        <v>8600</v>
      </c>
      <c r="Q43" s="116">
        <v>8700</v>
      </c>
      <c r="R43" s="13"/>
    </row>
    <row r="44" spans="1:18" s="5" customFormat="1" ht="31.5" customHeight="1" x14ac:dyDescent="0.35">
      <c r="A44" s="551"/>
      <c r="B44" s="423"/>
      <c r="C44" s="425"/>
      <c r="D44" s="425"/>
      <c r="E44" s="425"/>
      <c r="F44" s="425"/>
      <c r="G44" s="425"/>
      <c r="H44" s="427"/>
      <c r="I44" s="407" t="s">
        <v>29</v>
      </c>
      <c r="J44" s="391"/>
      <c r="K44" s="51" t="s">
        <v>47</v>
      </c>
      <c r="L44" s="53">
        <f t="shared" si="4"/>
        <v>0</v>
      </c>
      <c r="M44" s="116"/>
      <c r="N44" s="116"/>
      <c r="O44" s="116"/>
      <c r="P44" s="116"/>
      <c r="Q44" s="116"/>
      <c r="R44" s="14"/>
    </row>
    <row r="45" spans="1:18" s="5" customFormat="1" ht="75" customHeight="1" x14ac:dyDescent="0.35">
      <c r="A45" s="551"/>
      <c r="B45" s="424"/>
      <c r="C45" s="426"/>
      <c r="D45" s="426"/>
      <c r="E45" s="426"/>
      <c r="F45" s="426"/>
      <c r="G45" s="426"/>
      <c r="H45" s="428"/>
      <c r="I45" s="407"/>
      <c r="J45" s="370"/>
      <c r="K45" s="52" t="s">
        <v>22</v>
      </c>
      <c r="L45" s="53">
        <f>M45+N45+O45+P45+Q45</f>
        <v>39000</v>
      </c>
      <c r="M45" s="116">
        <v>7000</v>
      </c>
      <c r="N45" s="116">
        <v>7400</v>
      </c>
      <c r="O45" s="116">
        <v>7800</v>
      </c>
      <c r="P45" s="116">
        <v>8200</v>
      </c>
      <c r="Q45" s="116">
        <v>8600</v>
      </c>
      <c r="R45" s="13"/>
    </row>
    <row r="46" spans="1:18" s="5" customFormat="1" ht="39" customHeight="1" x14ac:dyDescent="0.35">
      <c r="A46" s="551"/>
      <c r="B46" s="375" t="s">
        <v>51</v>
      </c>
      <c r="C46" s="304">
        <f t="shared" ref="C46:C51" si="8">D46+E46+F46+G46+H46</f>
        <v>0</v>
      </c>
      <c r="D46" s="88"/>
      <c r="E46" s="88"/>
      <c r="F46" s="88"/>
      <c r="G46" s="88"/>
      <c r="H46" s="88"/>
      <c r="I46" s="366" t="s">
        <v>36</v>
      </c>
      <c r="J46" s="371" t="s">
        <v>118</v>
      </c>
      <c r="K46" s="51" t="s">
        <v>47</v>
      </c>
      <c r="L46" s="53">
        <f t="shared" ref="L46:L51" si="9">M46+N46+O46+P46+Q46</f>
        <v>0</v>
      </c>
      <c r="M46" s="116"/>
      <c r="N46" s="116"/>
      <c r="O46" s="116"/>
      <c r="P46" s="116"/>
      <c r="Q46" s="116"/>
      <c r="R46" s="13"/>
    </row>
    <row r="47" spans="1:18" s="5" customFormat="1" ht="84.75" customHeight="1" x14ac:dyDescent="0.35">
      <c r="A47" s="551"/>
      <c r="B47" s="399"/>
      <c r="C47" s="305">
        <f t="shared" si="8"/>
        <v>0</v>
      </c>
      <c r="D47" s="88"/>
      <c r="E47" s="88"/>
      <c r="F47" s="88"/>
      <c r="G47" s="88"/>
      <c r="H47" s="88"/>
      <c r="I47" s="368"/>
      <c r="J47" s="372"/>
      <c r="K47" s="52" t="s">
        <v>22</v>
      </c>
      <c r="L47" s="53">
        <f t="shared" si="9"/>
        <v>0</v>
      </c>
      <c r="M47" s="116"/>
      <c r="N47" s="116"/>
      <c r="O47" s="116"/>
      <c r="P47" s="116"/>
      <c r="Q47" s="116"/>
      <c r="R47" s="13"/>
    </row>
    <row r="48" spans="1:18" s="5" customFormat="1" ht="42" customHeight="1" x14ac:dyDescent="0.35">
      <c r="A48" s="551"/>
      <c r="B48" s="399" t="s">
        <v>52</v>
      </c>
      <c r="C48" s="305">
        <f t="shared" si="8"/>
        <v>0</v>
      </c>
      <c r="D48" s="88"/>
      <c r="E48" s="88"/>
      <c r="F48" s="88"/>
      <c r="G48" s="88"/>
      <c r="H48" s="88"/>
      <c r="I48" s="366" t="s">
        <v>37</v>
      </c>
      <c r="J48" s="372"/>
      <c r="K48" s="51" t="s">
        <v>47</v>
      </c>
      <c r="L48" s="53">
        <f t="shared" si="9"/>
        <v>0</v>
      </c>
      <c r="M48" s="116"/>
      <c r="N48" s="116"/>
      <c r="O48" s="116"/>
      <c r="P48" s="116"/>
      <c r="Q48" s="116"/>
      <c r="R48" s="13"/>
    </row>
    <row r="49" spans="1:18" s="5" customFormat="1" ht="80.25" customHeight="1" x14ac:dyDescent="0.35">
      <c r="A49" s="551"/>
      <c r="B49" s="399"/>
      <c r="C49" s="305">
        <f t="shared" si="8"/>
        <v>0</v>
      </c>
      <c r="D49" s="88"/>
      <c r="E49" s="88"/>
      <c r="F49" s="88"/>
      <c r="G49" s="88"/>
      <c r="H49" s="88"/>
      <c r="I49" s="368"/>
      <c r="J49" s="372"/>
      <c r="K49" s="52" t="s">
        <v>22</v>
      </c>
      <c r="L49" s="53">
        <f t="shared" si="9"/>
        <v>0</v>
      </c>
      <c r="M49" s="116"/>
      <c r="N49" s="116"/>
      <c r="O49" s="116"/>
      <c r="P49" s="116"/>
      <c r="Q49" s="116"/>
      <c r="R49" s="13"/>
    </row>
    <row r="50" spans="1:18" s="5" customFormat="1" ht="62.25" customHeight="1" x14ac:dyDescent="0.35">
      <c r="A50" s="551"/>
      <c r="B50" s="399" t="s">
        <v>53</v>
      </c>
      <c r="C50" s="305">
        <f t="shared" si="8"/>
        <v>0</v>
      </c>
      <c r="D50" s="88"/>
      <c r="E50" s="88"/>
      <c r="F50" s="88"/>
      <c r="G50" s="88"/>
      <c r="H50" s="88"/>
      <c r="I50" s="366" t="s">
        <v>38</v>
      </c>
      <c r="J50" s="372"/>
      <c r="K50" s="51" t="s">
        <v>47</v>
      </c>
      <c r="L50" s="53">
        <f t="shared" si="9"/>
        <v>0</v>
      </c>
      <c r="M50" s="116"/>
      <c r="N50" s="116"/>
      <c r="O50" s="116"/>
      <c r="P50" s="116"/>
      <c r="Q50" s="116"/>
      <c r="R50" s="13"/>
    </row>
    <row r="51" spans="1:18" s="5" customFormat="1" ht="60" customHeight="1" x14ac:dyDescent="0.35">
      <c r="A51" s="552"/>
      <c r="B51" s="399"/>
      <c r="C51" s="305">
        <f t="shared" si="8"/>
        <v>7</v>
      </c>
      <c r="D51" s="87">
        <v>1</v>
      </c>
      <c r="E51" s="87">
        <v>1</v>
      </c>
      <c r="F51" s="87">
        <v>1</v>
      </c>
      <c r="G51" s="87">
        <v>2</v>
      </c>
      <c r="H51" s="87">
        <v>2</v>
      </c>
      <c r="I51" s="368"/>
      <c r="J51" s="373"/>
      <c r="K51" s="52" t="s">
        <v>22</v>
      </c>
      <c r="L51" s="53">
        <f t="shared" si="9"/>
        <v>500</v>
      </c>
      <c r="M51" s="116">
        <v>100</v>
      </c>
      <c r="N51" s="116">
        <v>100</v>
      </c>
      <c r="O51" s="116">
        <v>100</v>
      </c>
      <c r="P51" s="116">
        <v>100</v>
      </c>
      <c r="Q51" s="116">
        <v>100</v>
      </c>
      <c r="R51" s="13"/>
    </row>
    <row r="52" spans="1:18" s="5" customFormat="1" ht="87.75" customHeight="1" x14ac:dyDescent="0.35">
      <c r="A52" s="90"/>
      <c r="B52" s="18"/>
      <c r="C52" s="112"/>
      <c r="D52" s="29"/>
      <c r="E52" s="29"/>
      <c r="F52" s="29"/>
      <c r="G52" s="29"/>
      <c r="H52" s="29"/>
      <c r="I52" s="29"/>
      <c r="J52" s="91"/>
      <c r="K52" s="92" t="s">
        <v>19</v>
      </c>
      <c r="L52" s="53">
        <f t="shared" ref="L52:L57" si="10">M52+N52+O52+P52+Q52</f>
        <v>124200</v>
      </c>
      <c r="M52" s="93">
        <f>M53+M54</f>
        <v>23400</v>
      </c>
      <c r="N52" s="93">
        <f>N53+N54</f>
        <v>24400</v>
      </c>
      <c r="O52" s="93">
        <f>O53+O54</f>
        <v>25400</v>
      </c>
      <c r="P52" s="93">
        <f>P53+P54</f>
        <v>25100</v>
      </c>
      <c r="Q52" s="93">
        <f>Q53+Q54</f>
        <v>25900</v>
      </c>
      <c r="R52" s="13"/>
    </row>
    <row r="53" spans="1:18" s="5" customFormat="1" ht="95.25" customHeight="1" x14ac:dyDescent="0.35">
      <c r="A53" s="90"/>
      <c r="B53" s="18"/>
      <c r="C53" s="18"/>
      <c r="D53" s="29"/>
      <c r="E53" s="29"/>
      <c r="F53" s="29"/>
      <c r="G53" s="29"/>
      <c r="H53" s="29"/>
      <c r="I53" s="29"/>
      <c r="J53" s="57" t="s">
        <v>20</v>
      </c>
      <c r="K53" s="58" t="s">
        <v>47</v>
      </c>
      <c r="L53" s="53">
        <f t="shared" si="10"/>
        <v>0</v>
      </c>
      <c r="M53" s="94">
        <f t="shared" ref="M53:Q53" si="11">M41+M44+M46+M48+M50</f>
        <v>0</v>
      </c>
      <c r="N53" s="94">
        <f t="shared" si="11"/>
        <v>0</v>
      </c>
      <c r="O53" s="94">
        <f t="shared" si="11"/>
        <v>0</v>
      </c>
      <c r="P53" s="94">
        <f t="shared" si="11"/>
        <v>0</v>
      </c>
      <c r="Q53" s="94">
        <f t="shared" si="11"/>
        <v>0</v>
      </c>
      <c r="R53" s="13"/>
    </row>
    <row r="54" spans="1:18" s="5" customFormat="1" ht="75" customHeight="1" x14ac:dyDescent="0.35">
      <c r="A54" s="90"/>
      <c r="B54" s="18"/>
      <c r="C54" s="18"/>
      <c r="D54" s="29"/>
      <c r="E54" s="29"/>
      <c r="F54" s="29"/>
      <c r="G54" s="29"/>
      <c r="H54" s="29"/>
      <c r="I54" s="29"/>
      <c r="J54" s="30"/>
      <c r="K54" s="45" t="s">
        <v>22</v>
      </c>
      <c r="L54" s="53">
        <f t="shared" si="10"/>
        <v>124200</v>
      </c>
      <c r="M54" s="94">
        <f>M42+M45+M47+M49+M51+M43</f>
        <v>23400</v>
      </c>
      <c r="N54" s="94">
        <f t="shared" ref="N54:Q54" si="12">N42+N45+N47+N49+N51+N43</f>
        <v>24400</v>
      </c>
      <c r="O54" s="94">
        <f t="shared" si="12"/>
        <v>25400</v>
      </c>
      <c r="P54" s="94">
        <f t="shared" si="12"/>
        <v>25100</v>
      </c>
      <c r="Q54" s="94">
        <f t="shared" si="12"/>
        <v>25900</v>
      </c>
      <c r="R54" s="13"/>
    </row>
    <row r="55" spans="1:18" s="5" customFormat="1" ht="109.5" customHeight="1" x14ac:dyDescent="0.35">
      <c r="A55" s="412"/>
      <c r="B55" s="413"/>
      <c r="C55" s="25"/>
      <c r="D55" s="25"/>
      <c r="E55" s="25"/>
      <c r="F55" s="25"/>
      <c r="G55" s="25"/>
      <c r="H55" s="25"/>
      <c r="I55" s="25"/>
      <c r="J55" s="95"/>
      <c r="K55" s="96" t="s">
        <v>21</v>
      </c>
      <c r="L55" s="97">
        <f t="shared" ref="L55:Q55" si="13">L56+L57</f>
        <v>222915</v>
      </c>
      <c r="M55" s="97">
        <f t="shared" si="13"/>
        <v>41975</v>
      </c>
      <c r="N55" s="97">
        <f t="shared" si="13"/>
        <v>43570</v>
      </c>
      <c r="O55" s="97">
        <f t="shared" si="13"/>
        <v>45130</v>
      </c>
      <c r="P55" s="97">
        <f t="shared" si="13"/>
        <v>45445</v>
      </c>
      <c r="Q55" s="97">
        <f t="shared" si="13"/>
        <v>46795</v>
      </c>
      <c r="R55" s="13"/>
    </row>
    <row r="56" spans="1:18" s="5" customFormat="1" ht="39" customHeight="1" x14ac:dyDescent="0.35">
      <c r="A56" s="24"/>
      <c r="B56" s="25"/>
      <c r="C56" s="25"/>
      <c r="D56" s="25"/>
      <c r="E56" s="25"/>
      <c r="F56" s="25"/>
      <c r="G56" s="25"/>
      <c r="H56" s="25"/>
      <c r="I56" s="25"/>
      <c r="J56" s="98" t="s">
        <v>20</v>
      </c>
      <c r="K56" s="38" t="s">
        <v>47</v>
      </c>
      <c r="L56" s="97">
        <f t="shared" si="10"/>
        <v>485</v>
      </c>
      <c r="M56" s="97">
        <f>M24+M39+M53+M34</f>
        <v>75</v>
      </c>
      <c r="N56" s="97">
        <f t="shared" ref="N56:Q56" si="14">N24+N39+N53+N34</f>
        <v>100</v>
      </c>
      <c r="O56" s="97">
        <f t="shared" si="14"/>
        <v>100</v>
      </c>
      <c r="P56" s="97">
        <f t="shared" si="14"/>
        <v>100</v>
      </c>
      <c r="Q56" s="97">
        <f t="shared" si="14"/>
        <v>110</v>
      </c>
      <c r="R56" s="13"/>
    </row>
    <row r="57" spans="1:18" s="5" customFormat="1" ht="62.25" customHeight="1" x14ac:dyDescent="0.35">
      <c r="A57" s="99"/>
      <c r="B57" s="100"/>
      <c r="C57" s="100"/>
      <c r="D57" s="100"/>
      <c r="E57" s="100"/>
      <c r="F57" s="100"/>
      <c r="G57" s="100"/>
      <c r="H57" s="100"/>
      <c r="I57" s="100"/>
      <c r="J57" s="101"/>
      <c r="K57" s="39" t="s">
        <v>22</v>
      </c>
      <c r="L57" s="97">
        <f t="shared" si="10"/>
        <v>222430</v>
      </c>
      <c r="M57" s="97">
        <f>M10+M25+M35+M40+M54</f>
        <v>41900</v>
      </c>
      <c r="N57" s="97">
        <f t="shared" ref="N57:Q57" si="15">N10+N25+N35+N40+N54</f>
        <v>43470</v>
      </c>
      <c r="O57" s="97">
        <f t="shared" si="15"/>
        <v>45030</v>
      </c>
      <c r="P57" s="97">
        <f t="shared" si="15"/>
        <v>45345</v>
      </c>
      <c r="Q57" s="97">
        <f t="shared" si="15"/>
        <v>46685</v>
      </c>
      <c r="R57" s="13"/>
    </row>
    <row r="58" spans="1:18" ht="23.25" x14ac:dyDescent="0.35">
      <c r="A58" s="23"/>
      <c r="B58" s="23"/>
      <c r="C58" s="23"/>
      <c r="D58" s="23"/>
      <c r="E58" s="23"/>
      <c r="F58" s="23"/>
      <c r="G58" s="23"/>
      <c r="H58" s="23"/>
      <c r="I58" s="23"/>
      <c r="J58" s="37"/>
      <c r="K58" s="36"/>
      <c r="L58" s="23"/>
      <c r="M58" s="23"/>
      <c r="N58" s="23"/>
      <c r="O58" s="23"/>
      <c r="P58" s="23"/>
      <c r="Q58" s="23"/>
      <c r="R58" s="17"/>
    </row>
    <row r="59" spans="1:18" ht="30.75" customHeight="1" x14ac:dyDescent="0.35">
      <c r="A59" s="23"/>
      <c r="B59" s="23"/>
      <c r="C59" s="23"/>
      <c r="D59" s="23"/>
      <c r="E59" s="23"/>
      <c r="F59" s="23"/>
      <c r="G59" s="23"/>
      <c r="H59" s="23"/>
      <c r="I59" s="23"/>
      <c r="J59" s="37"/>
      <c r="K59" s="36"/>
      <c r="L59" s="23"/>
      <c r="M59" s="23"/>
      <c r="N59" s="23"/>
      <c r="O59" s="23"/>
      <c r="P59" s="23"/>
      <c r="Q59" s="23"/>
      <c r="R59" s="17"/>
    </row>
    <row r="60" spans="1:18" ht="30.75" customHeight="1" x14ac:dyDescent="0.35">
      <c r="A60" s="23"/>
      <c r="B60" s="23"/>
      <c r="C60" s="23"/>
      <c r="D60" s="23"/>
      <c r="E60" s="23"/>
      <c r="F60" s="23"/>
      <c r="G60" s="23"/>
      <c r="H60" s="23"/>
      <c r="I60" s="23"/>
      <c r="J60" s="37"/>
      <c r="K60" s="36"/>
      <c r="L60" s="23"/>
      <c r="M60" s="23"/>
      <c r="N60" s="23"/>
      <c r="O60" s="23"/>
      <c r="P60" s="23"/>
      <c r="Q60" s="23"/>
      <c r="R60" s="17"/>
    </row>
    <row r="61" spans="1:18" ht="30.75" customHeight="1" x14ac:dyDescent="0.3">
      <c r="A61" s="414" t="s">
        <v>60</v>
      </c>
      <c r="B61" s="414"/>
      <c r="C61" s="414"/>
      <c r="D61" s="414"/>
      <c r="E61" s="414"/>
      <c r="F61" s="414"/>
      <c r="G61" s="414"/>
      <c r="H61" s="414"/>
      <c r="I61" s="414"/>
      <c r="J61" s="414"/>
      <c r="K61" s="414"/>
      <c r="L61" s="414"/>
      <c r="M61" s="414"/>
      <c r="N61" s="414"/>
      <c r="O61" s="414"/>
      <c r="P61" s="414"/>
      <c r="Q61" s="414"/>
      <c r="R61" s="17"/>
    </row>
    <row r="62" spans="1:18" ht="32.25" customHeight="1" x14ac:dyDescent="0.4">
      <c r="A62" s="415"/>
      <c r="B62" s="415"/>
      <c r="C62" s="415"/>
      <c r="D62" s="415"/>
      <c r="E62" s="415"/>
      <c r="F62" s="415"/>
      <c r="G62" s="415"/>
      <c r="H62" s="415"/>
      <c r="I62" s="415"/>
      <c r="J62" s="415"/>
      <c r="K62" s="415"/>
      <c r="L62" s="415"/>
      <c r="M62" s="415"/>
      <c r="N62" s="415"/>
      <c r="O62" s="415"/>
      <c r="P62" s="415"/>
      <c r="Q62" s="415"/>
      <c r="R62" s="17"/>
    </row>
    <row r="63" spans="1:18" ht="26.25" x14ac:dyDescent="0.4">
      <c r="A63" s="415"/>
      <c r="B63" s="415"/>
      <c r="C63" s="415"/>
      <c r="D63" s="415"/>
      <c r="E63" s="415"/>
      <c r="F63" s="415"/>
      <c r="G63" s="415"/>
      <c r="H63" s="415"/>
      <c r="I63" s="415"/>
      <c r="J63" s="415"/>
      <c r="K63" s="415"/>
      <c r="L63" s="415"/>
      <c r="M63" s="415"/>
      <c r="N63" s="415"/>
      <c r="O63" s="415"/>
      <c r="P63" s="415"/>
      <c r="Q63" s="415"/>
      <c r="R63" s="17"/>
    </row>
    <row r="64" spans="1:18" x14ac:dyDescent="0.25">
      <c r="A64" s="17"/>
      <c r="B64" s="17"/>
      <c r="C64" s="17"/>
      <c r="D64" s="17"/>
      <c r="E64" s="17"/>
      <c r="F64" s="17"/>
      <c r="G64" s="17"/>
      <c r="H64" s="17"/>
      <c r="I64" s="17"/>
      <c r="J64" s="16"/>
      <c r="K64" s="15"/>
      <c r="L64" s="17"/>
      <c r="M64" s="17"/>
      <c r="N64" s="17"/>
      <c r="O64" s="17"/>
      <c r="P64" s="17"/>
      <c r="Q64" s="17"/>
      <c r="R64" s="17"/>
    </row>
    <row r="65" spans="1:18" x14ac:dyDescent="0.25">
      <c r="A65" s="17"/>
      <c r="B65" s="17"/>
      <c r="C65" s="17"/>
      <c r="D65" s="17"/>
      <c r="E65" s="17"/>
      <c r="F65" s="17"/>
      <c r="G65" s="17"/>
      <c r="H65" s="17"/>
      <c r="I65" s="17"/>
      <c r="J65" s="16"/>
      <c r="K65" s="15"/>
      <c r="L65" s="17"/>
      <c r="M65" s="17"/>
      <c r="N65" s="17"/>
      <c r="O65" s="17"/>
      <c r="P65" s="17"/>
      <c r="Q65" s="17"/>
      <c r="R65" s="17"/>
    </row>
    <row r="66" spans="1:18" x14ac:dyDescent="0.25">
      <c r="C66" s="4"/>
      <c r="D66" s="4"/>
      <c r="E66" s="4"/>
      <c r="F66" s="4"/>
      <c r="G66" s="4"/>
      <c r="H66" s="4"/>
      <c r="L66" s="4"/>
      <c r="M66" s="4"/>
      <c r="N66" s="4"/>
      <c r="O66" s="4"/>
      <c r="P66" s="4"/>
      <c r="Q66" s="4"/>
      <c r="R66" s="4"/>
    </row>
    <row r="67" spans="1:18" x14ac:dyDescent="0.25">
      <c r="C67" s="4"/>
      <c r="D67" s="4"/>
      <c r="E67" s="4"/>
      <c r="F67" s="4"/>
      <c r="G67" s="4"/>
      <c r="H67" s="4"/>
      <c r="L67" s="4"/>
      <c r="M67" s="4"/>
      <c r="N67" s="4"/>
      <c r="O67" s="4"/>
      <c r="P67" s="4"/>
      <c r="Q67" s="4"/>
      <c r="R67" s="4"/>
    </row>
    <row r="68" spans="1:18" x14ac:dyDescent="0.25">
      <c r="C68" s="4"/>
      <c r="D68" s="4"/>
      <c r="E68" s="4"/>
      <c r="F68" s="4"/>
      <c r="G68" s="4"/>
      <c r="H68" s="4"/>
      <c r="L68" s="4"/>
      <c r="M68" s="4"/>
      <c r="N68" s="4"/>
      <c r="O68" s="4"/>
      <c r="P68" s="4"/>
      <c r="Q68" s="4"/>
      <c r="R68" s="4"/>
    </row>
    <row r="69" spans="1:18" x14ac:dyDescent="0.25">
      <c r="C69" s="4"/>
      <c r="D69" s="4"/>
      <c r="E69" s="4"/>
      <c r="F69" s="4"/>
      <c r="G69" s="4"/>
      <c r="H69" s="4"/>
      <c r="L69" s="4"/>
      <c r="M69" s="4"/>
      <c r="N69" s="4"/>
      <c r="O69" s="4"/>
      <c r="P69" s="4"/>
      <c r="Q69" s="4"/>
      <c r="R69" s="4"/>
    </row>
    <row r="70" spans="1:18" x14ac:dyDescent="0.25">
      <c r="C70" s="4"/>
      <c r="D70" s="4"/>
      <c r="E70" s="4"/>
      <c r="F70" s="4"/>
      <c r="G70" s="4"/>
      <c r="H70" s="4"/>
      <c r="L70" s="4"/>
      <c r="M70" s="4"/>
      <c r="N70" s="4"/>
      <c r="O70" s="4"/>
      <c r="P70" s="4"/>
      <c r="Q70" s="4"/>
      <c r="R70" s="4"/>
    </row>
    <row r="71" spans="1:18" x14ac:dyDescent="0.25">
      <c r="C71" s="4"/>
      <c r="D71" s="4"/>
      <c r="E71" s="4"/>
      <c r="F71" s="4"/>
      <c r="G71" s="4"/>
      <c r="H71" s="4"/>
      <c r="L71" s="4"/>
      <c r="M71" s="4"/>
      <c r="N71" s="4"/>
      <c r="O71" s="4"/>
      <c r="P71" s="4"/>
      <c r="Q71" s="4"/>
      <c r="R71" s="4"/>
    </row>
    <row r="72" spans="1:18" x14ac:dyDescent="0.25">
      <c r="C72" s="4"/>
      <c r="D72" s="4"/>
      <c r="E72" s="4"/>
      <c r="F72" s="4"/>
      <c r="G72" s="4"/>
      <c r="H72" s="4"/>
      <c r="L72" s="4"/>
      <c r="M72" s="4"/>
      <c r="N72" s="4"/>
      <c r="O72" s="4"/>
      <c r="P72" s="4"/>
      <c r="Q72" s="4"/>
      <c r="R72" s="4"/>
    </row>
    <row r="73" spans="1:18" x14ac:dyDescent="0.25">
      <c r="C73" s="4"/>
      <c r="D73" s="4"/>
      <c r="E73" s="4"/>
      <c r="F73" s="4"/>
      <c r="G73" s="4"/>
      <c r="H73" s="4"/>
      <c r="L73" s="4"/>
      <c r="M73" s="4"/>
      <c r="N73" s="4"/>
      <c r="O73" s="4"/>
      <c r="P73" s="4"/>
      <c r="Q73" s="4"/>
      <c r="R73" s="4"/>
    </row>
    <row r="74" spans="1:18" x14ac:dyDescent="0.25">
      <c r="C74" s="4"/>
      <c r="D74" s="4"/>
      <c r="E74" s="4"/>
      <c r="F74" s="4"/>
      <c r="G74" s="4"/>
      <c r="H74" s="4"/>
      <c r="L74" s="4"/>
      <c r="M74" s="4"/>
      <c r="N74" s="4"/>
      <c r="O74" s="4"/>
      <c r="P74" s="4"/>
      <c r="Q74" s="4"/>
      <c r="R74" s="4"/>
    </row>
    <row r="75" spans="1:18" x14ac:dyDescent="0.25">
      <c r="C75" s="4"/>
      <c r="D75" s="4"/>
      <c r="E75" s="4"/>
      <c r="F75" s="4"/>
      <c r="G75" s="4"/>
      <c r="H75" s="4"/>
      <c r="L75" s="4"/>
      <c r="M75" s="4"/>
      <c r="N75" s="4"/>
      <c r="O75" s="4"/>
      <c r="P75" s="4"/>
      <c r="Q75" s="4"/>
      <c r="R75" s="4"/>
    </row>
    <row r="76" spans="1:18" x14ac:dyDescent="0.25">
      <c r="C76" s="4"/>
      <c r="D76" s="4"/>
      <c r="E76" s="4"/>
      <c r="F76" s="4"/>
      <c r="G76" s="4"/>
      <c r="H76" s="4"/>
      <c r="L76" s="4"/>
      <c r="M76" s="4"/>
      <c r="N76" s="4"/>
      <c r="O76" s="4"/>
      <c r="P76" s="4"/>
      <c r="Q76" s="4"/>
      <c r="R76" s="4"/>
    </row>
    <row r="77" spans="1:18" x14ac:dyDescent="0.25">
      <c r="C77" s="4"/>
      <c r="D77" s="4"/>
      <c r="E77" s="4"/>
      <c r="F77" s="4"/>
      <c r="G77" s="4"/>
      <c r="H77" s="4"/>
      <c r="L77" s="4"/>
      <c r="M77" s="4"/>
      <c r="N77" s="4"/>
      <c r="O77" s="4"/>
      <c r="P77" s="4"/>
      <c r="Q77" s="4"/>
      <c r="R77" s="4"/>
    </row>
    <row r="78" spans="1:18" x14ac:dyDescent="0.25">
      <c r="C78" s="4"/>
      <c r="D78" s="4"/>
      <c r="E78" s="4"/>
      <c r="F78" s="4"/>
      <c r="G78" s="4"/>
      <c r="H78" s="4"/>
      <c r="L78" s="4"/>
      <c r="M78" s="4"/>
      <c r="N78" s="4"/>
      <c r="O78" s="4"/>
      <c r="P78" s="4"/>
      <c r="Q78" s="4"/>
      <c r="R78" s="4"/>
    </row>
    <row r="79" spans="1:18" x14ac:dyDescent="0.25">
      <c r="C79" s="4"/>
      <c r="D79" s="4"/>
      <c r="E79" s="4"/>
      <c r="F79" s="4"/>
      <c r="G79" s="4"/>
      <c r="H79" s="4"/>
      <c r="L79" s="4"/>
      <c r="M79" s="4"/>
      <c r="N79" s="4"/>
      <c r="O79" s="4"/>
      <c r="P79" s="4"/>
      <c r="Q79" s="4"/>
      <c r="R79" s="4"/>
    </row>
    <row r="80" spans="1:18" x14ac:dyDescent="0.25">
      <c r="C80" s="4"/>
      <c r="D80" s="4"/>
      <c r="E80" s="4"/>
      <c r="F80" s="4"/>
      <c r="G80" s="4"/>
      <c r="H80" s="4"/>
      <c r="L80" s="4"/>
      <c r="M80" s="4"/>
      <c r="N80" s="4"/>
      <c r="O80" s="4"/>
      <c r="P80" s="4"/>
      <c r="Q80" s="4"/>
      <c r="R80" s="4"/>
    </row>
  </sheetData>
  <mergeCells count="121">
    <mergeCell ref="A55:B55"/>
    <mergeCell ref="A61:Q61"/>
    <mergeCell ref="A62:Q62"/>
    <mergeCell ref="A63:Q63"/>
    <mergeCell ref="H44:H45"/>
    <mergeCell ref="I44:I45"/>
    <mergeCell ref="B46:B47"/>
    <mergeCell ref="I46:I47"/>
    <mergeCell ref="J46:J51"/>
    <mergeCell ref="B48:B49"/>
    <mergeCell ref="I48:I49"/>
    <mergeCell ref="B50:B51"/>
    <mergeCell ref="I50:I51"/>
    <mergeCell ref="N32:N33"/>
    <mergeCell ref="O32:O33"/>
    <mergeCell ref="P32:P33"/>
    <mergeCell ref="G41:G42"/>
    <mergeCell ref="H41:H42"/>
    <mergeCell ref="I41:I42"/>
    <mergeCell ref="J41:J45"/>
    <mergeCell ref="B44:B45"/>
    <mergeCell ref="C44:C45"/>
    <mergeCell ref="D44:D45"/>
    <mergeCell ref="E44:E45"/>
    <mergeCell ref="F44:F45"/>
    <mergeCell ref="G44:G45"/>
    <mergeCell ref="A36:A40"/>
    <mergeCell ref="I36:I37"/>
    <mergeCell ref="J36:J37"/>
    <mergeCell ref="A41:A51"/>
    <mergeCell ref="B41:B42"/>
    <mergeCell ref="C41:C42"/>
    <mergeCell ref="D41:D42"/>
    <mergeCell ref="E41:E42"/>
    <mergeCell ref="F41:F42"/>
    <mergeCell ref="Q20:Q21"/>
    <mergeCell ref="A26:A35"/>
    <mergeCell ref="B26:B27"/>
    <mergeCell ref="C26:C27"/>
    <mergeCell ref="D26:D27"/>
    <mergeCell ref="E26:E27"/>
    <mergeCell ref="F26:F27"/>
    <mergeCell ref="G26:G27"/>
    <mergeCell ref="H26:H27"/>
    <mergeCell ref="I26:I27"/>
    <mergeCell ref="J26:J31"/>
    <mergeCell ref="I28:I29"/>
    <mergeCell ref="B30:B31"/>
    <mergeCell ref="C30:C31"/>
    <mergeCell ref="D30:D31"/>
    <mergeCell ref="E30:E31"/>
    <mergeCell ref="F30:F31"/>
    <mergeCell ref="G30:G31"/>
    <mergeCell ref="H30:H31"/>
    <mergeCell ref="I30:I31"/>
    <mergeCell ref="Q32:Q33"/>
    <mergeCell ref="K32:K33"/>
    <mergeCell ref="L32:L33"/>
    <mergeCell ref="M32:M33"/>
    <mergeCell ref="Q16:Q17"/>
    <mergeCell ref="I18:I19"/>
    <mergeCell ref="B20:B21"/>
    <mergeCell ref="I20:I22"/>
    <mergeCell ref="K20:K21"/>
    <mergeCell ref="L20:L21"/>
    <mergeCell ref="M20:M21"/>
    <mergeCell ref="N20:N21"/>
    <mergeCell ref="O20:O21"/>
    <mergeCell ref="P20:P21"/>
    <mergeCell ref="K16:K17"/>
    <mergeCell ref="L16:L17"/>
    <mergeCell ref="M16:M17"/>
    <mergeCell ref="N16:N17"/>
    <mergeCell ref="O16:O17"/>
    <mergeCell ref="P16:P17"/>
    <mergeCell ref="J11:J22"/>
    <mergeCell ref="I13:I14"/>
    <mergeCell ref="B15:B17"/>
    <mergeCell ref="C15:C16"/>
    <mergeCell ref="D15:D16"/>
    <mergeCell ref="E15:E16"/>
    <mergeCell ref="F15:F16"/>
    <mergeCell ref="G15:G16"/>
    <mergeCell ref="H15:H16"/>
    <mergeCell ref="I15:I17"/>
    <mergeCell ref="J6:J7"/>
    <mergeCell ref="A11:A25"/>
    <mergeCell ref="B11:B12"/>
    <mergeCell ref="C11:C12"/>
    <mergeCell ref="D11:D12"/>
    <mergeCell ref="E11:E12"/>
    <mergeCell ref="F11:F12"/>
    <mergeCell ref="G11:G12"/>
    <mergeCell ref="H11:H12"/>
    <mergeCell ref="I11:I12"/>
    <mergeCell ref="A6:A10"/>
    <mergeCell ref="B6:B7"/>
    <mergeCell ref="C6:C7"/>
    <mergeCell ref="D6:D7"/>
    <mergeCell ref="E6:E7"/>
    <mergeCell ref="F6:F7"/>
    <mergeCell ref="G6:G7"/>
    <mergeCell ref="H6:H7"/>
    <mergeCell ref="I6:I7"/>
    <mergeCell ref="O1:R1"/>
    <mergeCell ref="A2:Q2"/>
    <mergeCell ref="A3:A5"/>
    <mergeCell ref="B3:B5"/>
    <mergeCell ref="C3:H3"/>
    <mergeCell ref="I3:I5"/>
    <mergeCell ref="J3:J5"/>
    <mergeCell ref="K3:K5"/>
    <mergeCell ref="L3:L5"/>
    <mergeCell ref="M3:Q3"/>
    <mergeCell ref="Q4:Q5"/>
    <mergeCell ref="C4:C5"/>
    <mergeCell ref="D4:H4"/>
    <mergeCell ref="M4:M5"/>
    <mergeCell ref="N4:N5"/>
    <mergeCell ref="O4:O5"/>
    <mergeCell ref="P4:P5"/>
  </mergeCells>
  <printOptions horizontalCentered="1"/>
  <pageMargins left="0.31" right="0.19685039370078741" top="0.35" bottom="0.34" header="0.15748031496062992" footer="0"/>
  <pageSetup paperSize="9" scale="13" fitToHeight="8" orientation="landscape" r:id="rId1"/>
  <headerFooter alignWithMargins="0"/>
  <rowBreaks count="1" manualBreakCount="1">
    <brk id="65" max="16383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R80"/>
  <sheetViews>
    <sheetView view="pageBreakPreview" topLeftCell="B1" zoomScale="50" zoomScaleNormal="60" zoomScaleSheetLayoutView="49" workbookViewId="0">
      <selection activeCell="M18" sqref="M18:Q18"/>
    </sheetView>
  </sheetViews>
  <sheetFormatPr defaultColWidth="9.140625" defaultRowHeight="15.75" x14ac:dyDescent="0.25"/>
  <cols>
    <col min="1" max="1" width="42.7109375" style="4" customWidth="1"/>
    <col min="2" max="2" width="55.85546875" style="4" customWidth="1"/>
    <col min="3" max="3" width="12" style="3" customWidth="1"/>
    <col min="4" max="8" width="9.28515625" style="3" customWidth="1"/>
    <col min="9" max="9" width="52.7109375" style="4" customWidth="1"/>
    <col min="10" max="10" width="40" style="7" customWidth="1"/>
    <col min="11" max="11" width="34.28515625" style="6" customWidth="1"/>
    <col min="12" max="12" width="20.28515625" style="3" customWidth="1"/>
    <col min="13" max="13" width="15.5703125" style="1" customWidth="1"/>
    <col min="14" max="14" width="14.7109375" style="1" customWidth="1"/>
    <col min="15" max="16" width="15.85546875" style="1" customWidth="1"/>
    <col min="17" max="17" width="14.85546875" style="1" customWidth="1"/>
    <col min="18" max="16384" width="9.140625" style="1"/>
  </cols>
  <sheetData>
    <row r="1" spans="1:18" ht="56.25" customHeight="1" x14ac:dyDescent="0.2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9"/>
      <c r="M1" s="9"/>
      <c r="N1" s="10"/>
      <c r="O1" s="358" t="s">
        <v>35</v>
      </c>
      <c r="P1" s="358"/>
      <c r="Q1" s="358"/>
      <c r="R1" s="358"/>
    </row>
    <row r="2" spans="1:18" ht="77.25" customHeight="1" thickBot="1" x14ac:dyDescent="0.3">
      <c r="A2" s="359" t="s">
        <v>41</v>
      </c>
      <c r="B2" s="359"/>
      <c r="C2" s="359"/>
      <c r="D2" s="359"/>
      <c r="E2" s="359"/>
      <c r="F2" s="359"/>
      <c r="G2" s="359"/>
      <c r="H2" s="359"/>
      <c r="I2" s="359"/>
      <c r="J2" s="359"/>
      <c r="K2" s="359"/>
      <c r="L2" s="359"/>
      <c r="M2" s="359"/>
      <c r="N2" s="359"/>
      <c r="O2" s="359"/>
      <c r="P2" s="359"/>
      <c r="Q2" s="359"/>
      <c r="R2" s="11"/>
    </row>
    <row r="3" spans="1:18" ht="32.25" customHeight="1" x14ac:dyDescent="0.25">
      <c r="A3" s="360" t="s">
        <v>0</v>
      </c>
      <c r="B3" s="360" t="s">
        <v>1</v>
      </c>
      <c r="C3" s="360" t="s">
        <v>2</v>
      </c>
      <c r="D3" s="360"/>
      <c r="E3" s="360"/>
      <c r="F3" s="360"/>
      <c r="G3" s="360"/>
      <c r="H3" s="360"/>
      <c r="I3" s="360" t="s">
        <v>3</v>
      </c>
      <c r="J3" s="361" t="s">
        <v>4</v>
      </c>
      <c r="K3" s="362" t="s">
        <v>23</v>
      </c>
      <c r="L3" s="362" t="s">
        <v>45</v>
      </c>
      <c r="M3" s="363" t="s">
        <v>46</v>
      </c>
      <c r="N3" s="363"/>
      <c r="O3" s="363"/>
      <c r="P3" s="363"/>
      <c r="Q3" s="363"/>
      <c r="R3" s="11"/>
    </row>
    <row r="4" spans="1:18" s="2" customFormat="1" ht="19.5" customHeight="1" x14ac:dyDescent="0.25">
      <c r="A4" s="360"/>
      <c r="B4" s="360"/>
      <c r="C4" s="360" t="s">
        <v>5</v>
      </c>
      <c r="D4" s="363" t="s">
        <v>46</v>
      </c>
      <c r="E4" s="363"/>
      <c r="F4" s="363"/>
      <c r="G4" s="363"/>
      <c r="H4" s="363"/>
      <c r="I4" s="360"/>
      <c r="J4" s="361"/>
      <c r="K4" s="360"/>
      <c r="L4" s="360"/>
      <c r="M4" s="363">
        <v>2021</v>
      </c>
      <c r="N4" s="363">
        <v>2022</v>
      </c>
      <c r="O4" s="363">
        <v>2023</v>
      </c>
      <c r="P4" s="363">
        <v>2024</v>
      </c>
      <c r="Q4" s="363">
        <v>2025</v>
      </c>
      <c r="R4" s="12"/>
    </row>
    <row r="5" spans="1:18" s="5" customFormat="1" ht="102" customHeight="1" x14ac:dyDescent="0.35">
      <c r="A5" s="360"/>
      <c r="B5" s="360"/>
      <c r="C5" s="360"/>
      <c r="D5" s="103">
        <v>2021</v>
      </c>
      <c r="E5" s="103">
        <v>2022</v>
      </c>
      <c r="F5" s="103">
        <v>2023</v>
      </c>
      <c r="G5" s="103">
        <v>2024</v>
      </c>
      <c r="H5" s="103">
        <v>2025</v>
      </c>
      <c r="I5" s="360"/>
      <c r="J5" s="361"/>
      <c r="K5" s="360"/>
      <c r="L5" s="360"/>
      <c r="M5" s="363"/>
      <c r="N5" s="363"/>
      <c r="O5" s="363"/>
      <c r="P5" s="363"/>
      <c r="Q5" s="363"/>
      <c r="R5" s="13"/>
    </row>
    <row r="6" spans="1:18" s="5" customFormat="1" ht="21" customHeight="1" x14ac:dyDescent="0.35">
      <c r="A6" s="377" t="s">
        <v>6</v>
      </c>
      <c r="B6" s="380" t="s">
        <v>44</v>
      </c>
      <c r="C6" s="416">
        <f>D6+E6+F6+G6+H6</f>
        <v>0</v>
      </c>
      <c r="D6" s="364"/>
      <c r="E6" s="364"/>
      <c r="F6" s="364"/>
      <c r="G6" s="364"/>
      <c r="H6" s="364"/>
      <c r="I6" s="381" t="s">
        <v>42</v>
      </c>
      <c r="J6" s="369" t="s">
        <v>119</v>
      </c>
      <c r="K6" s="51" t="s">
        <v>47</v>
      </c>
      <c r="L6" s="27">
        <f>M6+N6+O6+P6+Q6</f>
        <v>0</v>
      </c>
      <c r="M6" s="48"/>
      <c r="N6" s="48"/>
      <c r="O6" s="48"/>
      <c r="P6" s="48"/>
      <c r="Q6" s="48"/>
      <c r="R6" s="13"/>
    </row>
    <row r="7" spans="1:18" s="5" customFormat="1" ht="51.75" customHeight="1" x14ac:dyDescent="0.35">
      <c r="A7" s="378"/>
      <c r="B7" s="380"/>
      <c r="C7" s="416"/>
      <c r="D7" s="364"/>
      <c r="E7" s="364"/>
      <c r="F7" s="364"/>
      <c r="G7" s="364"/>
      <c r="H7" s="364"/>
      <c r="I7" s="382"/>
      <c r="J7" s="370"/>
      <c r="K7" s="52" t="s">
        <v>22</v>
      </c>
      <c r="L7" s="53">
        <f t="shared" ref="L7:L16" si="0">M7+N7+O7+P7+Q7</f>
        <v>0</v>
      </c>
      <c r="M7" s="48"/>
      <c r="N7" s="48"/>
      <c r="O7" s="48"/>
      <c r="P7" s="48"/>
      <c r="Q7" s="48"/>
      <c r="R7" s="13"/>
    </row>
    <row r="8" spans="1:18" s="5" customFormat="1" ht="35.25" customHeight="1" x14ac:dyDescent="0.35">
      <c r="A8" s="378"/>
      <c r="B8" s="54"/>
      <c r="C8" s="26"/>
      <c r="D8" s="26"/>
      <c r="E8" s="120"/>
      <c r="F8" s="26"/>
      <c r="G8" s="120"/>
      <c r="H8" s="26"/>
      <c r="I8" s="32"/>
      <c r="J8" s="166"/>
      <c r="K8" s="167" t="s">
        <v>31</v>
      </c>
      <c r="L8" s="139">
        <f t="shared" si="0"/>
        <v>0</v>
      </c>
      <c r="M8" s="142">
        <f>M9+M10</f>
        <v>0</v>
      </c>
      <c r="N8" s="142">
        <f>N9+N10</f>
        <v>0</v>
      </c>
      <c r="O8" s="142">
        <f>O9+O10</f>
        <v>0</v>
      </c>
      <c r="P8" s="142">
        <f>P9+P10</f>
        <v>0</v>
      </c>
      <c r="Q8" s="142">
        <f>Q9+Q10</f>
        <v>0</v>
      </c>
      <c r="R8" s="13"/>
    </row>
    <row r="9" spans="1:18" s="5" customFormat="1" ht="35.25" customHeight="1" x14ac:dyDescent="0.35">
      <c r="A9" s="378"/>
      <c r="B9" s="18"/>
      <c r="C9" s="28"/>
      <c r="D9" s="29"/>
      <c r="E9" s="29"/>
      <c r="F9" s="29"/>
      <c r="G9" s="29"/>
      <c r="H9" s="29"/>
      <c r="I9" s="32"/>
      <c r="J9" s="171" t="s">
        <v>30</v>
      </c>
      <c r="K9" s="172" t="s">
        <v>47</v>
      </c>
      <c r="L9" s="139">
        <f t="shared" si="0"/>
        <v>0</v>
      </c>
      <c r="M9" s="142">
        <f>M6</f>
        <v>0</v>
      </c>
      <c r="N9" s="142">
        <f t="shared" ref="M9:Q10" si="1">N6</f>
        <v>0</v>
      </c>
      <c r="O9" s="142">
        <f t="shared" si="1"/>
        <v>0</v>
      </c>
      <c r="P9" s="142">
        <f t="shared" si="1"/>
        <v>0</v>
      </c>
      <c r="Q9" s="142">
        <f t="shared" si="1"/>
        <v>0</v>
      </c>
      <c r="R9" s="13"/>
    </row>
    <row r="10" spans="1:18" s="5" customFormat="1" ht="42.75" customHeight="1" x14ac:dyDescent="0.35">
      <c r="A10" s="379"/>
      <c r="B10" s="18"/>
      <c r="C10" s="28"/>
      <c r="D10" s="29"/>
      <c r="E10" s="29"/>
      <c r="F10" s="29"/>
      <c r="G10" s="29"/>
      <c r="H10" s="29"/>
      <c r="I10" s="29"/>
      <c r="J10" s="166"/>
      <c r="K10" s="173" t="s">
        <v>22</v>
      </c>
      <c r="L10" s="139">
        <f t="shared" si="0"/>
        <v>0</v>
      </c>
      <c r="M10" s="174">
        <f t="shared" si="1"/>
        <v>0</v>
      </c>
      <c r="N10" s="174">
        <f t="shared" si="1"/>
        <v>0</v>
      </c>
      <c r="O10" s="174">
        <f t="shared" si="1"/>
        <v>0</v>
      </c>
      <c r="P10" s="174">
        <f t="shared" si="1"/>
        <v>0</v>
      </c>
      <c r="Q10" s="174">
        <f t="shared" si="1"/>
        <v>0</v>
      </c>
      <c r="R10" s="13"/>
    </row>
    <row r="11" spans="1:18" s="5" customFormat="1" ht="43.5" customHeight="1" x14ac:dyDescent="0.35">
      <c r="A11" s="371" t="s">
        <v>7</v>
      </c>
      <c r="B11" s="374" t="s">
        <v>43</v>
      </c>
      <c r="C11" s="416">
        <f>D11+E11+F11+G11+H11</f>
        <v>2000</v>
      </c>
      <c r="D11" s="376">
        <v>400</v>
      </c>
      <c r="E11" s="364">
        <v>400</v>
      </c>
      <c r="F11" s="364">
        <v>400</v>
      </c>
      <c r="G11" s="364">
        <v>400</v>
      </c>
      <c r="H11" s="364">
        <v>400</v>
      </c>
      <c r="I11" s="374" t="s">
        <v>24</v>
      </c>
      <c r="J11" s="369" t="s">
        <v>119</v>
      </c>
      <c r="K11" s="52" t="s">
        <v>47</v>
      </c>
      <c r="L11" s="53">
        <f t="shared" si="0"/>
        <v>2610</v>
      </c>
      <c r="M11" s="119">
        <v>420</v>
      </c>
      <c r="N11" s="119">
        <v>480</v>
      </c>
      <c r="O11" s="119">
        <v>520</v>
      </c>
      <c r="P11" s="119">
        <v>580</v>
      </c>
      <c r="Q11" s="119">
        <v>610</v>
      </c>
      <c r="R11" s="13"/>
    </row>
    <row r="12" spans="1:18" s="5" customFormat="1" ht="51.75" customHeight="1" x14ac:dyDescent="0.35">
      <c r="A12" s="372"/>
      <c r="B12" s="375"/>
      <c r="C12" s="416"/>
      <c r="D12" s="376"/>
      <c r="E12" s="364"/>
      <c r="F12" s="364"/>
      <c r="G12" s="364"/>
      <c r="H12" s="364"/>
      <c r="I12" s="375"/>
      <c r="J12" s="391"/>
      <c r="K12" s="52" t="s">
        <v>22</v>
      </c>
      <c r="L12" s="53">
        <f>M12+N12+O12+P12+Q12</f>
        <v>7950</v>
      </c>
      <c r="M12" s="119">
        <v>1430</v>
      </c>
      <c r="N12" s="119">
        <v>1500</v>
      </c>
      <c r="O12" s="119">
        <v>1630</v>
      </c>
      <c r="P12" s="119">
        <v>1680</v>
      </c>
      <c r="Q12" s="119">
        <v>1710</v>
      </c>
      <c r="R12" s="13"/>
    </row>
    <row r="13" spans="1:18" s="5" customFormat="1" ht="43.5" customHeight="1" x14ac:dyDescent="0.35">
      <c r="A13" s="372"/>
      <c r="B13" s="20"/>
      <c r="C13" s="21"/>
      <c r="D13" s="22"/>
      <c r="E13" s="22"/>
      <c r="F13" s="22"/>
      <c r="G13" s="22"/>
      <c r="H13" s="22"/>
      <c r="I13" s="392" t="s">
        <v>25</v>
      </c>
      <c r="J13" s="391"/>
      <c r="K13" s="51" t="s">
        <v>47</v>
      </c>
      <c r="L13" s="53">
        <f t="shared" si="0"/>
        <v>0</v>
      </c>
      <c r="M13" s="118"/>
      <c r="N13" s="118"/>
      <c r="O13" s="118"/>
      <c r="P13" s="118"/>
      <c r="Q13" s="118"/>
      <c r="R13" s="13"/>
    </row>
    <row r="14" spans="1:18" s="5" customFormat="1" ht="49.5" customHeight="1" x14ac:dyDescent="0.35">
      <c r="A14" s="372"/>
      <c r="B14" s="25"/>
      <c r="C14" s="25"/>
      <c r="D14" s="25"/>
      <c r="E14" s="25"/>
      <c r="F14" s="25"/>
      <c r="G14" s="25"/>
      <c r="H14" s="25"/>
      <c r="I14" s="393"/>
      <c r="J14" s="391"/>
      <c r="K14" s="121" t="s">
        <v>22</v>
      </c>
      <c r="L14" s="53">
        <f t="shared" si="0"/>
        <v>4526</v>
      </c>
      <c r="M14" s="119">
        <v>850</v>
      </c>
      <c r="N14" s="119">
        <v>895</v>
      </c>
      <c r="O14" s="119">
        <v>908</v>
      </c>
      <c r="P14" s="119">
        <v>928</v>
      </c>
      <c r="Q14" s="119">
        <v>945</v>
      </c>
      <c r="R14" s="13"/>
    </row>
    <row r="15" spans="1:18" s="5" customFormat="1" ht="36.75" customHeight="1" x14ac:dyDescent="0.35">
      <c r="A15" s="372"/>
      <c r="B15" s="394" t="s">
        <v>56</v>
      </c>
      <c r="C15" s="416">
        <f>D15+E15+F15+G15+H15</f>
        <v>6.5</v>
      </c>
      <c r="D15" s="364">
        <v>1.3</v>
      </c>
      <c r="E15" s="364">
        <v>1.3</v>
      </c>
      <c r="F15" s="364">
        <v>1.3</v>
      </c>
      <c r="G15" s="364">
        <v>1.3</v>
      </c>
      <c r="H15" s="364">
        <v>1.3</v>
      </c>
      <c r="I15" s="366" t="s">
        <v>26</v>
      </c>
      <c r="J15" s="391"/>
      <c r="K15" s="51" t="s">
        <v>47</v>
      </c>
      <c r="L15" s="53">
        <f t="shared" si="0"/>
        <v>0</v>
      </c>
      <c r="M15" s="119"/>
      <c r="N15" s="119"/>
      <c r="O15" s="119"/>
      <c r="P15" s="119"/>
      <c r="Q15" s="119"/>
      <c r="R15" s="13"/>
    </row>
    <row r="16" spans="1:18" s="5" customFormat="1" ht="61.5" customHeight="1" x14ac:dyDescent="0.35">
      <c r="A16" s="372"/>
      <c r="B16" s="395"/>
      <c r="C16" s="417"/>
      <c r="D16" s="365"/>
      <c r="E16" s="365"/>
      <c r="F16" s="365"/>
      <c r="G16" s="365"/>
      <c r="H16" s="365"/>
      <c r="I16" s="367"/>
      <c r="J16" s="391"/>
      <c r="K16" s="390" t="s">
        <v>22</v>
      </c>
      <c r="L16" s="388">
        <f t="shared" si="0"/>
        <v>40950</v>
      </c>
      <c r="M16" s="383">
        <v>7600</v>
      </c>
      <c r="N16" s="383">
        <v>7900</v>
      </c>
      <c r="O16" s="383">
        <v>8100</v>
      </c>
      <c r="P16" s="383">
        <v>8500</v>
      </c>
      <c r="Q16" s="383">
        <v>8850</v>
      </c>
      <c r="R16" s="13"/>
    </row>
    <row r="17" spans="1:18" s="5" customFormat="1" ht="71.25" customHeight="1" x14ac:dyDescent="0.35">
      <c r="A17" s="372"/>
      <c r="B17" s="396"/>
      <c r="C17" s="60">
        <f>D17+E17+F17+G17+H17</f>
        <v>135</v>
      </c>
      <c r="D17" s="119">
        <v>27</v>
      </c>
      <c r="E17" s="119">
        <v>27</v>
      </c>
      <c r="F17" s="119">
        <v>27</v>
      </c>
      <c r="G17" s="119">
        <v>27</v>
      </c>
      <c r="H17" s="119">
        <v>27</v>
      </c>
      <c r="I17" s="368"/>
      <c r="J17" s="391"/>
      <c r="K17" s="390"/>
      <c r="L17" s="562"/>
      <c r="M17" s="384"/>
      <c r="N17" s="384"/>
      <c r="O17" s="384"/>
      <c r="P17" s="384"/>
      <c r="Q17" s="384"/>
      <c r="R17" s="13"/>
    </row>
    <row r="18" spans="1:18" s="5" customFormat="1" ht="42" customHeight="1" x14ac:dyDescent="0.35">
      <c r="A18" s="372"/>
      <c r="B18" s="20"/>
      <c r="C18" s="44"/>
      <c r="D18" s="44"/>
      <c r="E18" s="44"/>
      <c r="F18" s="44"/>
      <c r="G18" s="44"/>
      <c r="H18" s="44"/>
      <c r="I18" s="366" t="s">
        <v>27</v>
      </c>
      <c r="J18" s="391"/>
      <c r="K18" s="51" t="s">
        <v>47</v>
      </c>
      <c r="L18" s="53">
        <f>M18+N18+O18+P18+Q18</f>
        <v>0</v>
      </c>
      <c r="M18" s="119"/>
      <c r="N18" s="119"/>
      <c r="O18" s="119"/>
      <c r="P18" s="119"/>
      <c r="Q18" s="119"/>
      <c r="R18" s="13"/>
    </row>
    <row r="19" spans="1:18" s="5" customFormat="1" ht="64.5" customHeight="1" x14ac:dyDescent="0.35">
      <c r="A19" s="372"/>
      <c r="B19" s="61"/>
      <c r="C19" s="62"/>
      <c r="D19" s="25"/>
      <c r="E19" s="25"/>
      <c r="F19" s="25"/>
      <c r="G19" s="25"/>
      <c r="H19" s="25"/>
      <c r="I19" s="368"/>
      <c r="J19" s="391"/>
      <c r="K19" s="121" t="s">
        <v>22</v>
      </c>
      <c r="L19" s="53">
        <f>M19+N19+O19+P19+Q19</f>
        <v>0</v>
      </c>
      <c r="M19" s="119"/>
      <c r="N19" s="119"/>
      <c r="O19" s="119"/>
      <c r="P19" s="119"/>
      <c r="Q19" s="119"/>
      <c r="R19" s="13"/>
    </row>
    <row r="20" spans="1:18" s="5" customFormat="1" ht="42" customHeight="1" x14ac:dyDescent="0.35">
      <c r="A20" s="372"/>
      <c r="B20" s="385" t="s">
        <v>48</v>
      </c>
      <c r="C20" s="306">
        <v>56.8</v>
      </c>
      <c r="D20" s="63">
        <v>56.8</v>
      </c>
      <c r="E20" s="63">
        <v>56.8</v>
      </c>
      <c r="F20" s="63">
        <v>56.8</v>
      </c>
      <c r="G20" s="63">
        <v>56.8</v>
      </c>
      <c r="H20" s="63">
        <v>56.8</v>
      </c>
      <c r="I20" s="387" t="s">
        <v>28</v>
      </c>
      <c r="J20" s="391"/>
      <c r="K20" s="377" t="s">
        <v>47</v>
      </c>
      <c r="L20" s="388">
        <f>M20+N20+O20+P20+Q20</f>
        <v>0</v>
      </c>
      <c r="M20" s="383"/>
      <c r="N20" s="383"/>
      <c r="O20" s="383"/>
      <c r="P20" s="383"/>
      <c r="Q20" s="383"/>
      <c r="R20" s="13"/>
    </row>
    <row r="21" spans="1:18" s="5" customFormat="1" ht="31.5" customHeight="1" x14ac:dyDescent="0.35">
      <c r="A21" s="372"/>
      <c r="B21" s="386"/>
      <c r="C21" s="46"/>
      <c r="D21" s="47"/>
      <c r="E21" s="47"/>
      <c r="F21" s="47"/>
      <c r="G21" s="47"/>
      <c r="H21" s="47"/>
      <c r="I21" s="387"/>
      <c r="J21" s="391"/>
      <c r="K21" s="379"/>
      <c r="L21" s="389"/>
      <c r="M21" s="384"/>
      <c r="N21" s="384"/>
      <c r="O21" s="384"/>
      <c r="P21" s="384"/>
      <c r="Q21" s="384"/>
      <c r="R21" s="13"/>
    </row>
    <row r="22" spans="1:18" s="5" customFormat="1" ht="113.25" customHeight="1" x14ac:dyDescent="0.35">
      <c r="A22" s="372"/>
      <c r="B22" s="64" t="s">
        <v>8</v>
      </c>
      <c r="C22" s="306">
        <v>1</v>
      </c>
      <c r="D22" s="40">
        <v>1</v>
      </c>
      <c r="E22" s="40">
        <v>1</v>
      </c>
      <c r="F22" s="40">
        <v>1</v>
      </c>
      <c r="G22" s="40">
        <v>1</v>
      </c>
      <c r="H22" s="40">
        <v>1</v>
      </c>
      <c r="I22" s="368"/>
      <c r="J22" s="370"/>
      <c r="K22" s="66" t="s">
        <v>22</v>
      </c>
      <c r="L22" s="53">
        <f>M22+N22+O22+P22+Q22</f>
        <v>77202</v>
      </c>
      <c r="M22" s="119">
        <v>13858</v>
      </c>
      <c r="N22" s="119">
        <v>14962</v>
      </c>
      <c r="O22" s="119">
        <v>15012</v>
      </c>
      <c r="P22" s="119">
        <v>16120</v>
      </c>
      <c r="Q22" s="119">
        <v>17250</v>
      </c>
      <c r="R22" s="13"/>
    </row>
    <row r="23" spans="1:18" s="5" customFormat="1" ht="69.75" customHeight="1" x14ac:dyDescent="0.35">
      <c r="A23" s="372"/>
      <c r="B23" s="67"/>
      <c r="C23" s="68"/>
      <c r="D23" s="68"/>
      <c r="E23" s="68"/>
      <c r="F23" s="68"/>
      <c r="G23" s="68"/>
      <c r="H23" s="68"/>
      <c r="I23" s="68"/>
      <c r="J23" s="195"/>
      <c r="K23" s="196" t="s">
        <v>9</v>
      </c>
      <c r="L23" s="197">
        <f t="shared" ref="L23:Q23" si="2">L24+L25</f>
        <v>133238</v>
      </c>
      <c r="M23" s="197">
        <f>M24+M25</f>
        <v>24158</v>
      </c>
      <c r="N23" s="197">
        <f t="shared" si="2"/>
        <v>25737</v>
      </c>
      <c r="O23" s="197">
        <f t="shared" si="2"/>
        <v>26170</v>
      </c>
      <c r="P23" s="197">
        <f t="shared" si="2"/>
        <v>27808</v>
      </c>
      <c r="Q23" s="197">
        <f t="shared" si="2"/>
        <v>29365</v>
      </c>
      <c r="R23" s="13"/>
    </row>
    <row r="24" spans="1:18" s="5" customFormat="1" ht="96" customHeight="1" x14ac:dyDescent="0.35">
      <c r="A24" s="372"/>
      <c r="B24" s="18"/>
      <c r="C24" s="29"/>
      <c r="D24" s="29"/>
      <c r="E24" s="29"/>
      <c r="F24" s="29"/>
      <c r="G24" s="29"/>
      <c r="H24" s="29"/>
      <c r="I24" s="29"/>
      <c r="J24" s="137" t="s">
        <v>10</v>
      </c>
      <c r="K24" s="138" t="s">
        <v>33</v>
      </c>
      <c r="L24" s="139">
        <f t="shared" ref="L24:L30" si="3">M24+N24+O24+P24+Q24</f>
        <v>2610</v>
      </c>
      <c r="M24" s="139">
        <f>M11+M13+M15+M18+M20</f>
        <v>420</v>
      </c>
      <c r="N24" s="139">
        <f t="shared" ref="N24:Q24" si="4">N11+N13+N15+N18+N20</f>
        <v>480</v>
      </c>
      <c r="O24" s="139">
        <f t="shared" si="4"/>
        <v>520</v>
      </c>
      <c r="P24" s="139">
        <f t="shared" si="4"/>
        <v>580</v>
      </c>
      <c r="Q24" s="139">
        <f t="shared" si="4"/>
        <v>610</v>
      </c>
      <c r="R24" s="13"/>
    </row>
    <row r="25" spans="1:18" s="5" customFormat="1" ht="40.5" x14ac:dyDescent="0.35">
      <c r="A25" s="373"/>
      <c r="B25" s="73"/>
      <c r="C25" s="73"/>
      <c r="D25" s="73"/>
      <c r="E25" s="73"/>
      <c r="F25" s="73"/>
      <c r="G25" s="73"/>
      <c r="H25" s="73"/>
      <c r="I25" s="73"/>
      <c r="J25" s="200"/>
      <c r="K25" s="167" t="s">
        <v>22</v>
      </c>
      <c r="L25" s="139">
        <f t="shared" si="3"/>
        <v>130628</v>
      </c>
      <c r="M25" s="139">
        <f>M12+M14+M16+M19+M22</f>
        <v>23738</v>
      </c>
      <c r="N25" s="139">
        <f>N12+N14+N16+N19+N22</f>
        <v>25257</v>
      </c>
      <c r="O25" s="139">
        <f>O12+O14+O16+O19+O22</f>
        <v>25650</v>
      </c>
      <c r="P25" s="139">
        <f>P12+P14+P16+P19+P22</f>
        <v>27228</v>
      </c>
      <c r="Q25" s="139">
        <f>Q12+Q14+Q16+Q19+Q22</f>
        <v>28755</v>
      </c>
      <c r="R25" s="13"/>
    </row>
    <row r="26" spans="1:18" s="5" customFormat="1" ht="23.25" customHeight="1" x14ac:dyDescent="0.35">
      <c r="A26" s="371" t="s">
        <v>11</v>
      </c>
      <c r="B26" s="397" t="s">
        <v>57</v>
      </c>
      <c r="C26" s="447">
        <f>D26+E26+F26+G26+H26</f>
        <v>8</v>
      </c>
      <c r="D26" s="364">
        <v>1.6</v>
      </c>
      <c r="E26" s="364">
        <v>1.6</v>
      </c>
      <c r="F26" s="364">
        <v>1.6</v>
      </c>
      <c r="G26" s="364">
        <v>1.6</v>
      </c>
      <c r="H26" s="364">
        <v>1.6</v>
      </c>
      <c r="I26" s="366" t="s">
        <v>40</v>
      </c>
      <c r="J26" s="371" t="s">
        <v>119</v>
      </c>
      <c r="K26" s="51" t="s">
        <v>47</v>
      </c>
      <c r="L26" s="53">
        <f t="shared" si="3"/>
        <v>0</v>
      </c>
      <c r="M26" s="116"/>
      <c r="N26" s="116"/>
      <c r="O26" s="116"/>
      <c r="P26" s="116"/>
      <c r="Q26" s="116"/>
      <c r="R26" s="13"/>
    </row>
    <row r="27" spans="1:18" s="5" customFormat="1" ht="78" customHeight="1" x14ac:dyDescent="0.35">
      <c r="A27" s="372"/>
      <c r="B27" s="397"/>
      <c r="C27" s="448"/>
      <c r="D27" s="364"/>
      <c r="E27" s="364"/>
      <c r="F27" s="364"/>
      <c r="G27" s="364"/>
      <c r="H27" s="364"/>
      <c r="I27" s="368"/>
      <c r="J27" s="372"/>
      <c r="K27" s="121" t="s">
        <v>22</v>
      </c>
      <c r="L27" s="53">
        <f t="shared" si="3"/>
        <v>6570</v>
      </c>
      <c r="M27" s="116">
        <v>1120</v>
      </c>
      <c r="N27" s="116">
        <v>1250</v>
      </c>
      <c r="O27" s="116">
        <v>1320</v>
      </c>
      <c r="P27" s="116">
        <v>1400</v>
      </c>
      <c r="Q27" s="116">
        <v>1480</v>
      </c>
      <c r="R27" s="13"/>
    </row>
    <row r="28" spans="1:18" s="5" customFormat="1" ht="45.75" customHeight="1" x14ac:dyDescent="0.35">
      <c r="A28" s="372"/>
      <c r="B28" s="31"/>
      <c r="C28" s="25"/>
      <c r="D28" s="25"/>
      <c r="E28" s="25"/>
      <c r="F28" s="25"/>
      <c r="G28" s="25"/>
      <c r="H28" s="25"/>
      <c r="I28" s="371" t="s">
        <v>34</v>
      </c>
      <c r="J28" s="372"/>
      <c r="K28" s="51" t="s">
        <v>47</v>
      </c>
      <c r="L28" s="53">
        <f t="shared" si="3"/>
        <v>0</v>
      </c>
      <c r="M28" s="116"/>
      <c r="N28" s="116"/>
      <c r="O28" s="116"/>
      <c r="P28" s="116"/>
      <c r="Q28" s="116"/>
      <c r="R28" s="13"/>
    </row>
    <row r="29" spans="1:18" s="5" customFormat="1" ht="41.25" customHeight="1" x14ac:dyDescent="0.35">
      <c r="A29" s="372"/>
      <c r="B29" s="25"/>
      <c r="C29" s="25"/>
      <c r="D29" s="25"/>
      <c r="E29" s="25"/>
      <c r="F29" s="25"/>
      <c r="G29" s="25"/>
      <c r="H29" s="25"/>
      <c r="I29" s="373"/>
      <c r="J29" s="372"/>
      <c r="K29" s="35" t="s">
        <v>22</v>
      </c>
      <c r="L29" s="53">
        <f t="shared" si="3"/>
        <v>0</v>
      </c>
      <c r="M29" s="116"/>
      <c r="N29" s="116"/>
      <c r="O29" s="116"/>
      <c r="P29" s="116"/>
      <c r="Q29" s="116"/>
      <c r="R29" s="13"/>
    </row>
    <row r="30" spans="1:18" s="5" customFormat="1" ht="73.5" customHeight="1" x14ac:dyDescent="0.35">
      <c r="A30" s="372"/>
      <c r="B30" s="399" t="s">
        <v>12</v>
      </c>
      <c r="C30" s="447">
        <f>D30+E30+F30+G30+H30</f>
        <v>1.25</v>
      </c>
      <c r="D30" s="419">
        <v>0.25</v>
      </c>
      <c r="E30" s="419">
        <v>0.25</v>
      </c>
      <c r="F30" s="419">
        <v>0.25</v>
      </c>
      <c r="G30" s="419">
        <v>0.25</v>
      </c>
      <c r="H30" s="419">
        <v>0.25</v>
      </c>
      <c r="I30" s="400" t="s">
        <v>39</v>
      </c>
      <c r="J30" s="372"/>
      <c r="K30" s="51" t="s">
        <v>47</v>
      </c>
      <c r="L30" s="53">
        <f t="shared" si="3"/>
        <v>0</v>
      </c>
      <c r="M30" s="116"/>
      <c r="N30" s="116"/>
      <c r="O30" s="116"/>
      <c r="P30" s="116"/>
      <c r="Q30" s="116"/>
      <c r="R30" s="13"/>
    </row>
    <row r="31" spans="1:18" s="5" customFormat="1" ht="50.25" customHeight="1" x14ac:dyDescent="0.35">
      <c r="A31" s="372"/>
      <c r="B31" s="399"/>
      <c r="C31" s="448"/>
      <c r="D31" s="419"/>
      <c r="E31" s="419"/>
      <c r="F31" s="419"/>
      <c r="G31" s="419"/>
      <c r="H31" s="419"/>
      <c r="I31" s="400"/>
      <c r="J31" s="373"/>
      <c r="K31" s="49" t="s">
        <v>22</v>
      </c>
      <c r="L31" s="53">
        <f>M31+N31+O31+P31+Q31</f>
        <v>1998</v>
      </c>
      <c r="M31" s="116">
        <v>362</v>
      </c>
      <c r="N31" s="116">
        <v>378</v>
      </c>
      <c r="O31" s="116">
        <v>398</v>
      </c>
      <c r="P31" s="116">
        <v>420</v>
      </c>
      <c r="Q31" s="116">
        <v>440</v>
      </c>
      <c r="R31" s="13"/>
    </row>
    <row r="32" spans="1:18" s="5" customFormat="1" ht="47.25" customHeight="1" x14ac:dyDescent="0.35">
      <c r="A32" s="372"/>
      <c r="B32" s="18"/>
      <c r="C32" s="28"/>
      <c r="D32" s="29"/>
      <c r="E32" s="29"/>
      <c r="F32" s="29"/>
      <c r="G32" s="29"/>
      <c r="H32" s="29"/>
      <c r="I32" s="29"/>
      <c r="J32" s="30"/>
      <c r="K32" s="403" t="s">
        <v>13</v>
      </c>
      <c r="L32" s="401">
        <v>8568</v>
      </c>
      <c r="M32" s="401">
        <f>M35</f>
        <v>1482</v>
      </c>
      <c r="N32" s="401">
        <f>N35</f>
        <v>1628</v>
      </c>
      <c r="O32" s="401">
        <f>O35</f>
        <v>1718</v>
      </c>
      <c r="P32" s="401">
        <f>P35</f>
        <v>1820</v>
      </c>
      <c r="Q32" s="401">
        <f>Q35</f>
        <v>1920</v>
      </c>
      <c r="R32" s="13"/>
    </row>
    <row r="33" spans="1:18" s="5" customFormat="1" ht="47.25" customHeight="1" x14ac:dyDescent="0.35">
      <c r="A33" s="372"/>
      <c r="B33" s="18"/>
      <c r="C33" s="28"/>
      <c r="D33" s="29"/>
      <c r="E33" s="29"/>
      <c r="F33" s="29"/>
      <c r="G33" s="29"/>
      <c r="H33" s="29"/>
      <c r="I33" s="29"/>
      <c r="J33" s="30"/>
      <c r="K33" s="403"/>
      <c r="L33" s="402"/>
      <c r="M33" s="402"/>
      <c r="N33" s="402"/>
      <c r="O33" s="402"/>
      <c r="P33" s="402"/>
      <c r="Q33" s="402"/>
      <c r="R33" s="13"/>
    </row>
    <row r="34" spans="1:18" s="5" customFormat="1" ht="69.75" customHeight="1" x14ac:dyDescent="0.35">
      <c r="A34" s="372"/>
      <c r="B34" s="18"/>
      <c r="C34" s="28"/>
      <c r="D34" s="29"/>
      <c r="E34" s="29"/>
      <c r="F34" s="29"/>
      <c r="G34" s="29"/>
      <c r="H34" s="29"/>
      <c r="I34" s="29"/>
      <c r="J34" s="57" t="s">
        <v>10</v>
      </c>
      <c r="K34" s="43" t="s">
        <v>47</v>
      </c>
      <c r="L34" s="56">
        <f>L26+L28+L30</f>
        <v>0</v>
      </c>
      <c r="M34" s="56">
        <f>M26+M28+M30</f>
        <v>0</v>
      </c>
      <c r="N34" s="56">
        <f t="shared" ref="N34:Q35" si="5">N26+N28+N30</f>
        <v>0</v>
      </c>
      <c r="O34" s="56">
        <f t="shared" si="5"/>
        <v>0</v>
      </c>
      <c r="P34" s="56">
        <f t="shared" si="5"/>
        <v>0</v>
      </c>
      <c r="Q34" s="56">
        <f t="shared" si="5"/>
        <v>0</v>
      </c>
      <c r="R34" s="13"/>
    </row>
    <row r="35" spans="1:18" s="5" customFormat="1" ht="67.5" x14ac:dyDescent="0.35">
      <c r="A35" s="373"/>
      <c r="B35" s="18"/>
      <c r="C35" s="28"/>
      <c r="D35" s="29"/>
      <c r="E35" s="29"/>
      <c r="F35" s="29"/>
      <c r="G35" s="29"/>
      <c r="H35" s="29"/>
      <c r="I35" s="29"/>
      <c r="J35" s="30"/>
      <c r="K35" s="117" t="s">
        <v>22</v>
      </c>
      <c r="L35" s="53">
        <f t="shared" ref="L35:L44" si="6">M35+N35+O35+P35+Q35</f>
        <v>8568</v>
      </c>
      <c r="M35" s="56">
        <f>M27+M29+M31</f>
        <v>1482</v>
      </c>
      <c r="N35" s="56">
        <f t="shared" si="5"/>
        <v>1628</v>
      </c>
      <c r="O35" s="56">
        <f t="shared" si="5"/>
        <v>1718</v>
      </c>
      <c r="P35" s="56">
        <f t="shared" si="5"/>
        <v>1820</v>
      </c>
      <c r="Q35" s="56">
        <f t="shared" si="5"/>
        <v>1920</v>
      </c>
      <c r="R35" s="13"/>
    </row>
    <row r="36" spans="1:18" s="5" customFormat="1" ht="116.25" customHeight="1" x14ac:dyDescent="0.35">
      <c r="A36" s="371" t="s">
        <v>14</v>
      </c>
      <c r="B36" s="115" t="s">
        <v>15</v>
      </c>
      <c r="C36" s="75"/>
      <c r="D36" s="76"/>
      <c r="E36" s="76"/>
      <c r="F36" s="77"/>
      <c r="G36" s="76"/>
      <c r="H36" s="78"/>
      <c r="I36" s="420" t="s">
        <v>32</v>
      </c>
      <c r="J36" s="369" t="s">
        <v>119</v>
      </c>
      <c r="K36" s="19" t="s">
        <v>47</v>
      </c>
      <c r="L36" s="53">
        <f t="shared" si="6"/>
        <v>0</v>
      </c>
      <c r="M36" s="119"/>
      <c r="N36" s="119"/>
      <c r="O36" s="119"/>
      <c r="P36" s="119"/>
      <c r="Q36" s="119"/>
      <c r="R36" s="13"/>
    </row>
    <row r="37" spans="1:18" s="5" customFormat="1" ht="73.5" customHeight="1" x14ac:dyDescent="0.35">
      <c r="A37" s="372"/>
      <c r="B37" s="115" t="s">
        <v>49</v>
      </c>
      <c r="C37" s="79"/>
      <c r="D37" s="76"/>
      <c r="E37" s="76"/>
      <c r="F37" s="76"/>
      <c r="G37" s="76"/>
      <c r="H37" s="76"/>
      <c r="I37" s="420"/>
      <c r="J37" s="370"/>
      <c r="K37" s="66" t="s">
        <v>22</v>
      </c>
      <c r="L37" s="53">
        <f t="shared" si="6"/>
        <v>0</v>
      </c>
      <c r="M37" s="116"/>
      <c r="N37" s="116"/>
      <c r="O37" s="116"/>
      <c r="P37" s="116"/>
      <c r="Q37" s="116"/>
      <c r="R37" s="13"/>
    </row>
    <row r="38" spans="1:18" s="5" customFormat="1" ht="23.25" x14ac:dyDescent="0.35">
      <c r="A38" s="372"/>
      <c r="B38" s="80"/>
      <c r="C38" s="18"/>
      <c r="D38" s="18"/>
      <c r="E38" s="18"/>
      <c r="F38" s="18"/>
      <c r="G38" s="18"/>
      <c r="H38" s="18"/>
      <c r="I38" s="28"/>
      <c r="J38" s="33"/>
      <c r="K38" s="81" t="s">
        <v>16</v>
      </c>
      <c r="L38" s="53">
        <f t="shared" si="6"/>
        <v>0</v>
      </c>
      <c r="M38" s="56">
        <f>M40</f>
        <v>0</v>
      </c>
      <c r="N38" s="56">
        <f>N40</f>
        <v>0</v>
      </c>
      <c r="O38" s="56">
        <f>O40</f>
        <v>0</v>
      </c>
      <c r="P38" s="56">
        <f>P40</f>
        <v>0</v>
      </c>
      <c r="Q38" s="56">
        <f>Q40</f>
        <v>0</v>
      </c>
      <c r="R38" s="13"/>
    </row>
    <row r="39" spans="1:18" s="5" customFormat="1" ht="137.25" customHeight="1" x14ac:dyDescent="0.35">
      <c r="A39" s="372"/>
      <c r="B39" s="34"/>
      <c r="C39" s="18"/>
      <c r="D39" s="18"/>
      <c r="E39" s="18"/>
      <c r="F39" s="18"/>
      <c r="G39" s="18"/>
      <c r="H39" s="18"/>
      <c r="I39" s="28"/>
      <c r="J39" s="57" t="s">
        <v>10</v>
      </c>
      <c r="K39" s="82" t="s">
        <v>47</v>
      </c>
      <c r="L39" s="53">
        <f>M39+N39+O39+P39+Q39</f>
        <v>0</v>
      </c>
      <c r="M39" s="56">
        <f>M36</f>
        <v>0</v>
      </c>
      <c r="N39" s="56">
        <f t="shared" ref="N39:Q40" si="7">N36</f>
        <v>0</v>
      </c>
      <c r="O39" s="56">
        <f t="shared" si="7"/>
        <v>0</v>
      </c>
      <c r="P39" s="56">
        <f t="shared" si="7"/>
        <v>0</v>
      </c>
      <c r="Q39" s="56">
        <f t="shared" si="7"/>
        <v>0</v>
      </c>
      <c r="R39" s="13"/>
    </row>
    <row r="40" spans="1:18" s="5" customFormat="1" ht="93.75" customHeight="1" x14ac:dyDescent="0.35">
      <c r="A40" s="373"/>
      <c r="B40" s="83"/>
      <c r="C40" s="41"/>
      <c r="D40" s="41"/>
      <c r="E40" s="41"/>
      <c r="F40" s="41"/>
      <c r="G40" s="41"/>
      <c r="H40" s="41"/>
      <c r="I40" s="84"/>
      <c r="J40" s="85"/>
      <c r="K40" s="86" t="s">
        <v>22</v>
      </c>
      <c r="L40" s="53">
        <f>M40+N40+O40+P40+Q40</f>
        <v>0</v>
      </c>
      <c r="M40" s="53">
        <f>M37</f>
        <v>0</v>
      </c>
      <c r="N40" s="53">
        <f t="shared" si="7"/>
        <v>0</v>
      </c>
      <c r="O40" s="53">
        <f t="shared" si="7"/>
        <v>0</v>
      </c>
      <c r="P40" s="53">
        <f t="shared" si="7"/>
        <v>0</v>
      </c>
      <c r="Q40" s="53">
        <f t="shared" si="7"/>
        <v>0</v>
      </c>
      <c r="R40" s="13"/>
    </row>
    <row r="41" spans="1:18" s="5" customFormat="1" ht="38.25" customHeight="1" x14ac:dyDescent="0.35">
      <c r="A41" s="371" t="s">
        <v>17</v>
      </c>
      <c r="B41" s="366" t="s">
        <v>50</v>
      </c>
      <c r="C41" s="421">
        <f>D41+E41+F41+G41+H41</f>
        <v>129</v>
      </c>
      <c r="D41" s="383">
        <v>25.8</v>
      </c>
      <c r="E41" s="383">
        <v>25.8</v>
      </c>
      <c r="F41" s="383">
        <v>25.8</v>
      </c>
      <c r="G41" s="383">
        <v>25.8</v>
      </c>
      <c r="H41" s="383">
        <v>25.8</v>
      </c>
      <c r="I41" s="407" t="s">
        <v>18</v>
      </c>
      <c r="J41" s="369" t="s">
        <v>120</v>
      </c>
      <c r="K41" s="51" t="s">
        <v>47</v>
      </c>
      <c r="L41" s="53">
        <f t="shared" si="6"/>
        <v>0</v>
      </c>
      <c r="M41" s="116"/>
      <c r="N41" s="116"/>
      <c r="O41" s="116"/>
      <c r="P41" s="116"/>
      <c r="Q41" s="116"/>
      <c r="R41" s="13"/>
    </row>
    <row r="42" spans="1:18" s="5" customFormat="1" ht="60" customHeight="1" x14ac:dyDescent="0.35">
      <c r="A42" s="372"/>
      <c r="B42" s="368"/>
      <c r="C42" s="422"/>
      <c r="D42" s="384"/>
      <c r="E42" s="384"/>
      <c r="F42" s="384"/>
      <c r="G42" s="384"/>
      <c r="H42" s="384"/>
      <c r="I42" s="407"/>
      <c r="J42" s="391"/>
      <c r="K42" s="52" t="s">
        <v>22</v>
      </c>
      <c r="L42" s="53">
        <f t="shared" si="6"/>
        <v>25103</v>
      </c>
      <c r="M42" s="116">
        <v>4850</v>
      </c>
      <c r="N42" s="116">
        <v>4920</v>
      </c>
      <c r="O42" s="116">
        <v>5024</v>
      </c>
      <c r="P42" s="116">
        <v>5123</v>
      </c>
      <c r="Q42" s="116">
        <v>5186</v>
      </c>
      <c r="R42" s="13"/>
    </row>
    <row r="43" spans="1:18" s="5" customFormat="1" ht="96" customHeight="1" x14ac:dyDescent="0.35">
      <c r="A43" s="372"/>
      <c r="B43" s="114" t="s">
        <v>58</v>
      </c>
      <c r="C43" s="60">
        <f>D43+E43+F43+G43+H43</f>
        <v>264</v>
      </c>
      <c r="D43" s="119">
        <v>52.8</v>
      </c>
      <c r="E43" s="119">
        <v>52.8</v>
      </c>
      <c r="F43" s="119">
        <v>52.8</v>
      </c>
      <c r="G43" s="119">
        <v>52.8</v>
      </c>
      <c r="H43" s="119">
        <v>52.8</v>
      </c>
      <c r="I43" s="114" t="s">
        <v>59</v>
      </c>
      <c r="J43" s="391"/>
      <c r="K43" s="52" t="s">
        <v>22</v>
      </c>
      <c r="L43" s="53">
        <f t="shared" si="6"/>
        <v>19260</v>
      </c>
      <c r="M43" s="116">
        <v>3650</v>
      </c>
      <c r="N43" s="116">
        <v>3782</v>
      </c>
      <c r="O43" s="116">
        <v>3892</v>
      </c>
      <c r="P43" s="116">
        <v>3921</v>
      </c>
      <c r="Q43" s="116">
        <v>4015</v>
      </c>
      <c r="R43" s="13"/>
    </row>
    <row r="44" spans="1:18" s="5" customFormat="1" ht="31.5" customHeight="1" x14ac:dyDescent="0.35">
      <c r="A44" s="372"/>
      <c r="B44" s="423"/>
      <c r="C44" s="425"/>
      <c r="D44" s="425"/>
      <c r="E44" s="425"/>
      <c r="F44" s="425"/>
      <c r="G44" s="425"/>
      <c r="H44" s="427"/>
      <c r="I44" s="407" t="s">
        <v>29</v>
      </c>
      <c r="J44" s="391"/>
      <c r="K44" s="51" t="s">
        <v>47</v>
      </c>
      <c r="L44" s="53">
        <f t="shared" si="6"/>
        <v>0</v>
      </c>
      <c r="M44" s="116"/>
      <c r="N44" s="116"/>
      <c r="O44" s="116"/>
      <c r="P44" s="116"/>
      <c r="Q44" s="116"/>
      <c r="R44" s="14"/>
    </row>
    <row r="45" spans="1:18" s="5" customFormat="1" ht="75" customHeight="1" x14ac:dyDescent="0.35">
      <c r="A45" s="372"/>
      <c r="B45" s="424"/>
      <c r="C45" s="426"/>
      <c r="D45" s="426"/>
      <c r="E45" s="426"/>
      <c r="F45" s="426"/>
      <c r="G45" s="426"/>
      <c r="H45" s="428"/>
      <c r="I45" s="407"/>
      <c r="J45" s="370"/>
      <c r="K45" s="52" t="s">
        <v>22</v>
      </c>
      <c r="L45" s="53">
        <f>M45+N45+O45+P45+Q45</f>
        <v>77448</v>
      </c>
      <c r="M45" s="116">
        <v>14016</v>
      </c>
      <c r="N45" s="116">
        <v>14717</v>
      </c>
      <c r="O45" s="116">
        <v>15453</v>
      </c>
      <c r="P45" s="116">
        <v>16225</v>
      </c>
      <c r="Q45" s="116">
        <v>17037</v>
      </c>
      <c r="R45" s="13"/>
    </row>
    <row r="46" spans="1:18" s="5" customFormat="1" ht="39" customHeight="1" x14ac:dyDescent="0.35">
      <c r="A46" s="372"/>
      <c r="B46" s="375" t="s">
        <v>51</v>
      </c>
      <c r="C46" s="87">
        <f t="shared" ref="C46:C51" si="8">D46+E46+F46+G46+H46</f>
        <v>0</v>
      </c>
      <c r="D46" s="88"/>
      <c r="E46" s="88"/>
      <c r="F46" s="88"/>
      <c r="G46" s="88"/>
      <c r="H46" s="88"/>
      <c r="I46" s="563" t="s">
        <v>36</v>
      </c>
      <c r="J46" s="371" t="s">
        <v>119</v>
      </c>
      <c r="K46" s="51" t="s">
        <v>47</v>
      </c>
      <c r="L46" s="53">
        <f t="shared" ref="L46:L51" si="9">M46+N46+O46+P46+Q46</f>
        <v>0</v>
      </c>
      <c r="M46" s="116"/>
      <c r="N46" s="116"/>
      <c r="O46" s="116"/>
      <c r="P46" s="116"/>
      <c r="Q46" s="116"/>
      <c r="R46" s="13"/>
    </row>
    <row r="47" spans="1:18" s="5" customFormat="1" ht="84.75" customHeight="1" x14ac:dyDescent="0.35">
      <c r="A47" s="372"/>
      <c r="B47" s="399"/>
      <c r="C47" s="89">
        <f t="shared" si="8"/>
        <v>0</v>
      </c>
      <c r="D47" s="88"/>
      <c r="E47" s="88"/>
      <c r="F47" s="88"/>
      <c r="G47" s="88"/>
      <c r="H47" s="88"/>
      <c r="I47" s="564"/>
      <c r="J47" s="372"/>
      <c r="K47" s="52" t="s">
        <v>22</v>
      </c>
      <c r="L47" s="53">
        <f t="shared" si="9"/>
        <v>0</v>
      </c>
      <c r="M47" s="116"/>
      <c r="N47" s="116"/>
      <c r="O47" s="116"/>
      <c r="P47" s="116"/>
      <c r="Q47" s="116"/>
      <c r="R47" s="13"/>
    </row>
    <row r="48" spans="1:18" s="5" customFormat="1" ht="42" customHeight="1" x14ac:dyDescent="0.35">
      <c r="A48" s="372"/>
      <c r="B48" s="399" t="s">
        <v>52</v>
      </c>
      <c r="C48" s="89">
        <f t="shared" si="8"/>
        <v>0</v>
      </c>
      <c r="D48" s="88"/>
      <c r="E48" s="88"/>
      <c r="F48" s="88"/>
      <c r="G48" s="88"/>
      <c r="H48" s="88"/>
      <c r="I48" s="366" t="s">
        <v>37</v>
      </c>
      <c r="J48" s="372"/>
      <c r="K48" s="51" t="s">
        <v>47</v>
      </c>
      <c r="L48" s="53">
        <f t="shared" si="9"/>
        <v>0</v>
      </c>
      <c r="M48" s="116"/>
      <c r="N48" s="116"/>
      <c r="O48" s="116"/>
      <c r="P48" s="116"/>
      <c r="Q48" s="116"/>
      <c r="R48" s="13"/>
    </row>
    <row r="49" spans="1:18" s="5" customFormat="1" ht="80.25" customHeight="1" x14ac:dyDescent="0.35">
      <c r="A49" s="372"/>
      <c r="B49" s="399"/>
      <c r="C49" s="89">
        <f t="shared" si="8"/>
        <v>0</v>
      </c>
      <c r="D49" s="88"/>
      <c r="E49" s="88"/>
      <c r="F49" s="88"/>
      <c r="G49" s="88"/>
      <c r="H49" s="88"/>
      <c r="I49" s="368"/>
      <c r="J49" s="372"/>
      <c r="K49" s="52" t="s">
        <v>22</v>
      </c>
      <c r="L49" s="53">
        <f t="shared" si="9"/>
        <v>0</v>
      </c>
      <c r="M49" s="116"/>
      <c r="N49" s="116"/>
      <c r="O49" s="116"/>
      <c r="P49" s="116"/>
      <c r="Q49" s="116"/>
      <c r="R49" s="13"/>
    </row>
    <row r="50" spans="1:18" s="5" customFormat="1" ht="62.25" customHeight="1" x14ac:dyDescent="0.35">
      <c r="A50" s="372"/>
      <c r="B50" s="399" t="s">
        <v>53</v>
      </c>
      <c r="C50" s="89">
        <f t="shared" si="8"/>
        <v>0</v>
      </c>
      <c r="D50" s="88"/>
      <c r="E50" s="88"/>
      <c r="F50" s="88"/>
      <c r="G50" s="88"/>
      <c r="H50" s="88"/>
      <c r="I50" s="366" t="s">
        <v>38</v>
      </c>
      <c r="J50" s="372"/>
      <c r="K50" s="51" t="s">
        <v>47</v>
      </c>
      <c r="L50" s="53">
        <f t="shared" si="9"/>
        <v>0</v>
      </c>
      <c r="M50" s="116"/>
      <c r="N50" s="116"/>
      <c r="O50" s="116"/>
      <c r="P50" s="116"/>
      <c r="Q50" s="116"/>
      <c r="R50" s="13"/>
    </row>
    <row r="51" spans="1:18" s="5" customFormat="1" ht="60" customHeight="1" x14ac:dyDescent="0.35">
      <c r="A51" s="373"/>
      <c r="B51" s="399"/>
      <c r="C51" s="89">
        <f t="shared" si="8"/>
        <v>52</v>
      </c>
      <c r="D51" s="88">
        <v>12</v>
      </c>
      <c r="E51" s="88">
        <v>10</v>
      </c>
      <c r="F51" s="88">
        <v>10</v>
      </c>
      <c r="G51" s="88">
        <v>10</v>
      </c>
      <c r="H51" s="88">
        <v>10</v>
      </c>
      <c r="I51" s="368"/>
      <c r="J51" s="373"/>
      <c r="K51" s="52" t="s">
        <v>22</v>
      </c>
      <c r="L51" s="53">
        <f t="shared" si="9"/>
        <v>3268</v>
      </c>
      <c r="M51" s="116">
        <v>598</v>
      </c>
      <c r="N51" s="116">
        <v>620</v>
      </c>
      <c r="O51" s="116">
        <v>650</v>
      </c>
      <c r="P51" s="116">
        <v>680</v>
      </c>
      <c r="Q51" s="116">
        <v>720</v>
      </c>
      <c r="R51" s="13"/>
    </row>
    <row r="52" spans="1:18" s="5" customFormat="1" ht="87.75" customHeight="1" x14ac:dyDescent="0.35">
      <c r="A52" s="90"/>
      <c r="B52" s="18"/>
      <c r="C52" s="112"/>
      <c r="D52" s="29"/>
      <c r="E52" s="29"/>
      <c r="F52" s="29"/>
      <c r="G52" s="29"/>
      <c r="H52" s="29"/>
      <c r="I52" s="29"/>
      <c r="J52" s="91"/>
      <c r="K52" s="92" t="s">
        <v>19</v>
      </c>
      <c r="L52" s="53">
        <f t="shared" ref="L52:L57" si="10">M52+N52+O52+P52+Q52</f>
        <v>125079</v>
      </c>
      <c r="M52" s="93">
        <f>M53+M54</f>
        <v>23114</v>
      </c>
      <c r="N52" s="93">
        <f>N53+N54</f>
        <v>24039</v>
      </c>
      <c r="O52" s="93">
        <f>O53+O54</f>
        <v>25019</v>
      </c>
      <c r="P52" s="93">
        <f>P53+P54</f>
        <v>25949</v>
      </c>
      <c r="Q52" s="93">
        <f>Q53+Q54</f>
        <v>26958</v>
      </c>
      <c r="R52" s="13"/>
    </row>
    <row r="53" spans="1:18" s="5" customFormat="1" ht="95.25" customHeight="1" x14ac:dyDescent="0.35">
      <c r="A53" s="90"/>
      <c r="B53" s="18"/>
      <c r="C53" s="18"/>
      <c r="D53" s="29"/>
      <c r="E53" s="29"/>
      <c r="F53" s="29"/>
      <c r="G53" s="29"/>
      <c r="H53" s="29"/>
      <c r="I53" s="29"/>
      <c r="J53" s="57" t="s">
        <v>20</v>
      </c>
      <c r="K53" s="58" t="s">
        <v>47</v>
      </c>
      <c r="L53" s="53">
        <f t="shared" si="10"/>
        <v>0</v>
      </c>
      <c r="M53" s="94">
        <f t="shared" ref="M53:Q53" si="11">M41+M44+M46+M48+M50</f>
        <v>0</v>
      </c>
      <c r="N53" s="94">
        <f t="shared" si="11"/>
        <v>0</v>
      </c>
      <c r="O53" s="94">
        <f t="shared" si="11"/>
        <v>0</v>
      </c>
      <c r="P53" s="94">
        <f t="shared" si="11"/>
        <v>0</v>
      </c>
      <c r="Q53" s="94">
        <f t="shared" si="11"/>
        <v>0</v>
      </c>
      <c r="R53" s="13"/>
    </row>
    <row r="54" spans="1:18" s="5" customFormat="1" ht="75" customHeight="1" x14ac:dyDescent="0.35">
      <c r="A54" s="90"/>
      <c r="B54" s="18"/>
      <c r="C54" s="18"/>
      <c r="D54" s="29"/>
      <c r="E54" s="29"/>
      <c r="F54" s="29"/>
      <c r="G54" s="29"/>
      <c r="H54" s="29"/>
      <c r="I54" s="29"/>
      <c r="J54" s="30"/>
      <c r="K54" s="45" t="s">
        <v>22</v>
      </c>
      <c r="L54" s="53">
        <f t="shared" si="10"/>
        <v>125079</v>
      </c>
      <c r="M54" s="94">
        <f>M42+M45+M47+M49+M51+M43</f>
        <v>23114</v>
      </c>
      <c r="N54" s="94">
        <f t="shared" ref="N54:Q54" si="12">N42+N45+N47+N49+N51+N43</f>
        <v>24039</v>
      </c>
      <c r="O54" s="94">
        <f t="shared" si="12"/>
        <v>25019</v>
      </c>
      <c r="P54" s="94">
        <f t="shared" si="12"/>
        <v>25949</v>
      </c>
      <c r="Q54" s="94">
        <f t="shared" si="12"/>
        <v>26958</v>
      </c>
      <c r="R54" s="13"/>
    </row>
    <row r="55" spans="1:18" s="5" customFormat="1" ht="109.5" customHeight="1" x14ac:dyDescent="0.35">
      <c r="A55" s="412"/>
      <c r="B55" s="413"/>
      <c r="C55" s="25"/>
      <c r="D55" s="25"/>
      <c r="E55" s="25"/>
      <c r="F55" s="25"/>
      <c r="G55" s="25"/>
      <c r="H55" s="25"/>
      <c r="I55" s="25"/>
      <c r="J55" s="95"/>
      <c r="K55" s="96" t="s">
        <v>21</v>
      </c>
      <c r="L55" s="97">
        <f t="shared" ref="L55:Q55" si="13">L56+L57</f>
        <v>266885</v>
      </c>
      <c r="M55" s="97">
        <f t="shared" si="13"/>
        <v>48754</v>
      </c>
      <c r="N55" s="97">
        <f t="shared" si="13"/>
        <v>51404</v>
      </c>
      <c r="O55" s="97">
        <f t="shared" si="13"/>
        <v>52907</v>
      </c>
      <c r="P55" s="97">
        <f t="shared" si="13"/>
        <v>55577</v>
      </c>
      <c r="Q55" s="97">
        <f t="shared" si="13"/>
        <v>58243</v>
      </c>
      <c r="R55" s="13"/>
    </row>
    <row r="56" spans="1:18" s="5" customFormat="1" ht="39" customHeight="1" x14ac:dyDescent="0.35">
      <c r="A56" s="24"/>
      <c r="B56" s="25"/>
      <c r="C56" s="25"/>
      <c r="D56" s="25"/>
      <c r="E56" s="25"/>
      <c r="F56" s="25"/>
      <c r="G56" s="25"/>
      <c r="H56" s="25"/>
      <c r="I56" s="25"/>
      <c r="J56" s="98" t="s">
        <v>20</v>
      </c>
      <c r="K56" s="38" t="s">
        <v>47</v>
      </c>
      <c r="L56" s="97">
        <f t="shared" si="10"/>
        <v>2610</v>
      </c>
      <c r="M56" s="97">
        <f>M24+M39+M53+M34</f>
        <v>420</v>
      </c>
      <c r="N56" s="97">
        <f t="shared" ref="N56:Q56" si="14">N24+N39+N53+N34</f>
        <v>480</v>
      </c>
      <c r="O56" s="97">
        <f t="shared" si="14"/>
        <v>520</v>
      </c>
      <c r="P56" s="97">
        <f t="shared" si="14"/>
        <v>580</v>
      </c>
      <c r="Q56" s="97">
        <f t="shared" si="14"/>
        <v>610</v>
      </c>
      <c r="R56" s="13"/>
    </row>
    <row r="57" spans="1:18" s="5" customFormat="1" ht="62.25" customHeight="1" x14ac:dyDescent="0.35">
      <c r="A57" s="99"/>
      <c r="B57" s="100"/>
      <c r="C57" s="100"/>
      <c r="D57" s="100"/>
      <c r="E57" s="100"/>
      <c r="F57" s="100"/>
      <c r="G57" s="100"/>
      <c r="H57" s="100"/>
      <c r="I57" s="100"/>
      <c r="J57" s="101"/>
      <c r="K57" s="39" t="s">
        <v>22</v>
      </c>
      <c r="L57" s="97">
        <f t="shared" si="10"/>
        <v>264275</v>
      </c>
      <c r="M57" s="97">
        <f>M10+M25+M35+M40+M54</f>
        <v>48334</v>
      </c>
      <c r="N57" s="97">
        <f t="shared" ref="N57:Q57" si="15">N10+N25+N35+N40+N54</f>
        <v>50924</v>
      </c>
      <c r="O57" s="97">
        <f t="shared" si="15"/>
        <v>52387</v>
      </c>
      <c r="P57" s="97">
        <f t="shared" si="15"/>
        <v>54997</v>
      </c>
      <c r="Q57" s="97">
        <f t="shared" si="15"/>
        <v>57633</v>
      </c>
      <c r="R57" s="13"/>
    </row>
    <row r="58" spans="1:18" ht="23.25" x14ac:dyDescent="0.35">
      <c r="A58" s="23"/>
      <c r="B58" s="23"/>
      <c r="C58" s="23"/>
      <c r="D58" s="23"/>
      <c r="E58" s="23"/>
      <c r="F58" s="23"/>
      <c r="G58" s="23"/>
      <c r="H58" s="23"/>
      <c r="I58" s="23"/>
      <c r="J58" s="37"/>
      <c r="K58" s="36"/>
      <c r="L58" s="23"/>
      <c r="M58" s="23"/>
      <c r="N58" s="23"/>
      <c r="O58" s="23"/>
      <c r="P58" s="23"/>
      <c r="Q58" s="23"/>
      <c r="R58" s="17"/>
    </row>
    <row r="59" spans="1:18" ht="30.75" customHeight="1" x14ac:dyDescent="0.35">
      <c r="A59" s="23"/>
      <c r="B59" s="23"/>
      <c r="C59" s="23"/>
      <c r="D59" s="23"/>
      <c r="E59" s="23"/>
      <c r="F59" s="23"/>
      <c r="G59" s="23"/>
      <c r="H59" s="23"/>
      <c r="I59" s="23"/>
      <c r="J59" s="37"/>
      <c r="K59" s="36"/>
      <c r="L59" s="23"/>
      <c r="M59" s="23"/>
      <c r="N59" s="23"/>
      <c r="O59" s="23"/>
      <c r="P59" s="23"/>
      <c r="Q59" s="23"/>
      <c r="R59" s="17"/>
    </row>
    <row r="60" spans="1:18" ht="30.75" customHeight="1" x14ac:dyDescent="0.35">
      <c r="A60" s="23"/>
      <c r="B60" s="23"/>
      <c r="C60" s="23"/>
      <c r="D60" s="23"/>
      <c r="E60" s="23"/>
      <c r="F60" s="23"/>
      <c r="G60" s="23"/>
      <c r="H60" s="23"/>
      <c r="I60" s="23"/>
      <c r="J60" s="37"/>
      <c r="K60" s="36"/>
      <c r="L60" s="23"/>
      <c r="M60" s="23"/>
      <c r="N60" s="23"/>
      <c r="O60" s="23"/>
      <c r="P60" s="23"/>
      <c r="Q60" s="23"/>
      <c r="R60" s="17"/>
    </row>
    <row r="61" spans="1:18" ht="30.75" customHeight="1" x14ac:dyDescent="0.3">
      <c r="A61" s="414" t="s">
        <v>60</v>
      </c>
      <c r="B61" s="414"/>
      <c r="C61" s="414"/>
      <c r="D61" s="414"/>
      <c r="E61" s="414"/>
      <c r="F61" s="414"/>
      <c r="G61" s="414"/>
      <c r="H61" s="414"/>
      <c r="I61" s="414"/>
      <c r="J61" s="414"/>
      <c r="K61" s="414"/>
      <c r="L61" s="414"/>
      <c r="M61" s="414"/>
      <c r="N61" s="414"/>
      <c r="O61" s="414"/>
      <c r="P61" s="414"/>
      <c r="Q61" s="414"/>
      <c r="R61" s="17"/>
    </row>
    <row r="62" spans="1:18" ht="32.25" customHeight="1" x14ac:dyDescent="0.4">
      <c r="A62" s="415"/>
      <c r="B62" s="415"/>
      <c r="C62" s="415"/>
      <c r="D62" s="415"/>
      <c r="E62" s="415"/>
      <c r="F62" s="415"/>
      <c r="G62" s="415"/>
      <c r="H62" s="415"/>
      <c r="I62" s="415"/>
      <c r="J62" s="415"/>
      <c r="K62" s="415"/>
      <c r="L62" s="415"/>
      <c r="M62" s="415"/>
      <c r="N62" s="415"/>
      <c r="O62" s="415"/>
      <c r="P62" s="415"/>
      <c r="Q62" s="415"/>
      <c r="R62" s="17"/>
    </row>
    <row r="63" spans="1:18" ht="26.25" x14ac:dyDescent="0.4">
      <c r="A63" s="415"/>
      <c r="B63" s="415"/>
      <c r="C63" s="415"/>
      <c r="D63" s="415"/>
      <c r="E63" s="415"/>
      <c r="F63" s="415"/>
      <c r="G63" s="415"/>
      <c r="H63" s="415"/>
      <c r="I63" s="415"/>
      <c r="J63" s="415"/>
      <c r="K63" s="415"/>
      <c r="L63" s="415"/>
      <c r="M63" s="415"/>
      <c r="N63" s="415"/>
      <c r="O63" s="415"/>
      <c r="P63" s="415"/>
      <c r="Q63" s="415"/>
      <c r="R63" s="17"/>
    </row>
    <row r="64" spans="1:18" x14ac:dyDescent="0.25">
      <c r="A64" s="17"/>
      <c r="B64" s="17"/>
      <c r="C64" s="17"/>
      <c r="D64" s="17"/>
      <c r="E64" s="17"/>
      <c r="F64" s="17"/>
      <c r="G64" s="17"/>
      <c r="H64" s="17"/>
      <c r="I64" s="17"/>
      <c r="J64" s="16"/>
      <c r="K64" s="15"/>
      <c r="L64" s="17"/>
      <c r="M64" s="17"/>
      <c r="N64" s="17"/>
      <c r="O64" s="17"/>
      <c r="P64" s="17"/>
      <c r="Q64" s="17"/>
      <c r="R64" s="17"/>
    </row>
    <row r="65" spans="1:18" x14ac:dyDescent="0.25">
      <c r="A65" s="17"/>
      <c r="B65" s="17"/>
      <c r="C65" s="17"/>
      <c r="D65" s="17"/>
      <c r="E65" s="17"/>
      <c r="F65" s="17"/>
      <c r="G65" s="17"/>
      <c r="H65" s="17"/>
      <c r="I65" s="17"/>
      <c r="J65" s="16"/>
      <c r="K65" s="15"/>
      <c r="L65" s="17"/>
      <c r="M65" s="17"/>
      <c r="N65" s="17"/>
      <c r="O65" s="17"/>
      <c r="P65" s="17"/>
      <c r="Q65" s="17"/>
      <c r="R65" s="17"/>
    </row>
    <row r="66" spans="1:18" x14ac:dyDescent="0.25">
      <c r="C66" s="4"/>
      <c r="D66" s="4"/>
      <c r="E66" s="4"/>
      <c r="F66" s="4"/>
      <c r="G66" s="4"/>
      <c r="H66" s="4"/>
      <c r="L66" s="4"/>
      <c r="M66" s="4"/>
      <c r="N66" s="4"/>
      <c r="O66" s="4"/>
      <c r="P66" s="4"/>
      <c r="Q66" s="4"/>
      <c r="R66" s="4"/>
    </row>
    <row r="67" spans="1:18" x14ac:dyDescent="0.25">
      <c r="C67" s="4"/>
      <c r="D67" s="4"/>
      <c r="E67" s="4"/>
      <c r="F67" s="4"/>
      <c r="G67" s="4"/>
      <c r="H67" s="4"/>
      <c r="L67" s="4"/>
      <c r="M67" s="4"/>
      <c r="N67" s="4"/>
      <c r="O67" s="4"/>
      <c r="P67" s="4"/>
      <c r="Q67" s="4"/>
      <c r="R67" s="4"/>
    </row>
    <row r="68" spans="1:18" x14ac:dyDescent="0.25">
      <c r="C68" s="4"/>
      <c r="D68" s="4"/>
      <c r="E68" s="4"/>
      <c r="F68" s="4"/>
      <c r="G68" s="4"/>
      <c r="H68" s="4"/>
      <c r="L68" s="4"/>
      <c r="M68" s="4"/>
      <c r="N68" s="4"/>
      <c r="O68" s="4"/>
      <c r="P68" s="4"/>
      <c r="Q68" s="4"/>
      <c r="R68" s="4"/>
    </row>
    <row r="69" spans="1:18" x14ac:dyDescent="0.25">
      <c r="C69" s="4"/>
      <c r="D69" s="4"/>
      <c r="E69" s="4"/>
      <c r="F69" s="4"/>
      <c r="G69" s="4"/>
      <c r="H69" s="4"/>
      <c r="L69" s="4"/>
      <c r="M69" s="4"/>
      <c r="N69" s="4"/>
      <c r="O69" s="4"/>
      <c r="P69" s="4"/>
      <c r="Q69" s="4"/>
      <c r="R69" s="4"/>
    </row>
    <row r="70" spans="1:18" x14ac:dyDescent="0.25">
      <c r="C70" s="4"/>
      <c r="D70" s="4"/>
      <c r="E70" s="4"/>
      <c r="F70" s="4"/>
      <c r="G70" s="4"/>
      <c r="H70" s="4"/>
      <c r="L70" s="4"/>
      <c r="M70" s="4"/>
      <c r="N70" s="4"/>
      <c r="O70" s="4"/>
      <c r="P70" s="4"/>
      <c r="Q70" s="4"/>
      <c r="R70" s="4"/>
    </row>
    <row r="71" spans="1:18" x14ac:dyDescent="0.25">
      <c r="C71" s="4"/>
      <c r="D71" s="4"/>
      <c r="E71" s="4"/>
      <c r="F71" s="4"/>
      <c r="G71" s="4"/>
      <c r="H71" s="4"/>
      <c r="L71" s="4"/>
      <c r="M71" s="4"/>
      <c r="N71" s="4"/>
      <c r="O71" s="4"/>
      <c r="P71" s="4"/>
      <c r="Q71" s="4"/>
      <c r="R71" s="4"/>
    </row>
    <row r="72" spans="1:18" x14ac:dyDescent="0.25">
      <c r="C72" s="4"/>
      <c r="D72" s="4"/>
      <c r="E72" s="4"/>
      <c r="F72" s="4"/>
      <c r="G72" s="4"/>
      <c r="H72" s="4"/>
      <c r="L72" s="4"/>
      <c r="M72" s="4"/>
      <c r="N72" s="4"/>
      <c r="O72" s="4"/>
      <c r="P72" s="4"/>
      <c r="Q72" s="4"/>
      <c r="R72" s="4"/>
    </row>
    <row r="73" spans="1:18" x14ac:dyDescent="0.25">
      <c r="C73" s="4"/>
      <c r="D73" s="4"/>
      <c r="E73" s="4"/>
      <c r="F73" s="4"/>
      <c r="G73" s="4"/>
      <c r="H73" s="4"/>
      <c r="L73" s="4"/>
      <c r="M73" s="4"/>
      <c r="N73" s="4"/>
      <c r="O73" s="4"/>
      <c r="P73" s="4"/>
      <c r="Q73" s="4"/>
      <c r="R73" s="4"/>
    </row>
    <row r="74" spans="1:18" x14ac:dyDescent="0.25">
      <c r="C74" s="4"/>
      <c r="D74" s="4"/>
      <c r="E74" s="4"/>
      <c r="F74" s="4"/>
      <c r="G74" s="4"/>
      <c r="H74" s="4"/>
      <c r="L74" s="4"/>
      <c r="M74" s="4"/>
      <c r="N74" s="4"/>
      <c r="O74" s="4"/>
      <c r="P74" s="4"/>
      <c r="Q74" s="4"/>
      <c r="R74" s="4"/>
    </row>
    <row r="75" spans="1:18" x14ac:dyDescent="0.25">
      <c r="C75" s="4"/>
      <c r="D75" s="4"/>
      <c r="E75" s="4"/>
      <c r="F75" s="4"/>
      <c r="G75" s="4"/>
      <c r="H75" s="4"/>
      <c r="L75" s="4"/>
      <c r="M75" s="4"/>
      <c r="N75" s="4"/>
      <c r="O75" s="4"/>
      <c r="P75" s="4"/>
      <c r="Q75" s="4"/>
      <c r="R75" s="4"/>
    </row>
    <row r="76" spans="1:18" x14ac:dyDescent="0.25">
      <c r="C76" s="4"/>
      <c r="D76" s="4"/>
      <c r="E76" s="4"/>
      <c r="F76" s="4"/>
      <c r="G76" s="4"/>
      <c r="H76" s="4"/>
      <c r="L76" s="4"/>
      <c r="M76" s="4"/>
      <c r="N76" s="4"/>
      <c r="O76" s="4"/>
      <c r="P76" s="4"/>
      <c r="Q76" s="4"/>
      <c r="R76" s="4"/>
    </row>
    <row r="77" spans="1:18" x14ac:dyDescent="0.25">
      <c r="C77" s="4"/>
      <c r="D77" s="4"/>
      <c r="E77" s="4"/>
      <c r="F77" s="4"/>
      <c r="G77" s="4"/>
      <c r="H77" s="4"/>
      <c r="L77" s="4"/>
      <c r="M77" s="4"/>
      <c r="N77" s="4"/>
      <c r="O77" s="4"/>
      <c r="P77" s="4"/>
      <c r="Q77" s="4"/>
      <c r="R77" s="4"/>
    </row>
    <row r="78" spans="1:18" x14ac:dyDescent="0.25">
      <c r="C78" s="4"/>
      <c r="D78" s="4"/>
      <c r="E78" s="4"/>
      <c r="F78" s="4"/>
      <c r="G78" s="4"/>
      <c r="H78" s="4"/>
      <c r="L78" s="4"/>
      <c r="M78" s="4"/>
      <c r="N78" s="4"/>
      <c r="O78" s="4"/>
      <c r="P78" s="4"/>
      <c r="Q78" s="4"/>
      <c r="R78" s="4"/>
    </row>
    <row r="79" spans="1:18" x14ac:dyDescent="0.25">
      <c r="C79" s="4"/>
      <c r="D79" s="4"/>
      <c r="E79" s="4"/>
      <c r="F79" s="4"/>
      <c r="G79" s="4"/>
      <c r="H79" s="4"/>
      <c r="L79" s="4"/>
      <c r="M79" s="4"/>
      <c r="N79" s="4"/>
      <c r="O79" s="4"/>
      <c r="P79" s="4"/>
      <c r="Q79" s="4"/>
      <c r="R79" s="4"/>
    </row>
    <row r="80" spans="1:18" x14ac:dyDescent="0.25">
      <c r="C80" s="4"/>
      <c r="D80" s="4"/>
      <c r="E80" s="4"/>
      <c r="F80" s="4"/>
      <c r="G80" s="4"/>
      <c r="H80" s="4"/>
      <c r="L80" s="4"/>
      <c r="M80" s="4"/>
      <c r="N80" s="4"/>
      <c r="O80" s="4"/>
      <c r="P80" s="4"/>
      <c r="Q80" s="4"/>
      <c r="R80" s="4"/>
    </row>
  </sheetData>
  <mergeCells count="121">
    <mergeCell ref="A55:B55"/>
    <mergeCell ref="A61:Q61"/>
    <mergeCell ref="A62:Q62"/>
    <mergeCell ref="A63:Q63"/>
    <mergeCell ref="H44:H45"/>
    <mergeCell ref="I44:I45"/>
    <mergeCell ref="B46:B47"/>
    <mergeCell ref="I46:I47"/>
    <mergeCell ref="J46:J51"/>
    <mergeCell ref="B48:B49"/>
    <mergeCell ref="I48:I49"/>
    <mergeCell ref="B50:B51"/>
    <mergeCell ref="I50:I51"/>
    <mergeCell ref="N32:N33"/>
    <mergeCell ref="O32:O33"/>
    <mergeCell ref="P32:P33"/>
    <mergeCell ref="G41:G42"/>
    <mergeCell ref="H41:H42"/>
    <mergeCell ref="I41:I42"/>
    <mergeCell ref="J41:J45"/>
    <mergeCell ref="B44:B45"/>
    <mergeCell ref="C44:C45"/>
    <mergeCell ref="D44:D45"/>
    <mergeCell ref="E44:E45"/>
    <mergeCell ref="F44:F45"/>
    <mergeCell ref="G44:G45"/>
    <mergeCell ref="A36:A40"/>
    <mergeCell ref="I36:I37"/>
    <mergeCell ref="J36:J37"/>
    <mergeCell ref="A41:A51"/>
    <mergeCell ref="B41:B42"/>
    <mergeCell ref="C41:C42"/>
    <mergeCell ref="D41:D42"/>
    <mergeCell ref="E41:E42"/>
    <mergeCell ref="F41:F42"/>
    <mergeCell ref="Q20:Q21"/>
    <mergeCell ref="A26:A35"/>
    <mergeCell ref="B26:B27"/>
    <mergeCell ref="C26:C27"/>
    <mergeCell ref="D26:D27"/>
    <mergeCell ref="E26:E27"/>
    <mergeCell ref="F26:F27"/>
    <mergeCell ref="G26:G27"/>
    <mergeCell ref="H26:H27"/>
    <mergeCell ref="I26:I27"/>
    <mergeCell ref="J26:J31"/>
    <mergeCell ref="I28:I29"/>
    <mergeCell ref="B30:B31"/>
    <mergeCell ref="C30:C31"/>
    <mergeCell ref="D30:D31"/>
    <mergeCell ref="E30:E31"/>
    <mergeCell ref="F30:F31"/>
    <mergeCell ref="G30:G31"/>
    <mergeCell ref="H30:H31"/>
    <mergeCell ref="I30:I31"/>
    <mergeCell ref="Q32:Q33"/>
    <mergeCell ref="K32:K33"/>
    <mergeCell ref="L32:L33"/>
    <mergeCell ref="M32:M33"/>
    <mergeCell ref="Q16:Q17"/>
    <mergeCell ref="I18:I19"/>
    <mergeCell ref="B20:B21"/>
    <mergeCell ref="I20:I22"/>
    <mergeCell ref="K20:K21"/>
    <mergeCell ref="L20:L21"/>
    <mergeCell ref="M20:M21"/>
    <mergeCell ref="N20:N21"/>
    <mergeCell ref="O20:O21"/>
    <mergeCell ref="P20:P21"/>
    <mergeCell ref="K16:K17"/>
    <mergeCell ref="L16:L17"/>
    <mergeCell ref="M16:M17"/>
    <mergeCell ref="N16:N17"/>
    <mergeCell ref="O16:O17"/>
    <mergeCell ref="P16:P17"/>
    <mergeCell ref="J11:J22"/>
    <mergeCell ref="I13:I14"/>
    <mergeCell ref="B15:B17"/>
    <mergeCell ref="C15:C16"/>
    <mergeCell ref="D15:D16"/>
    <mergeCell ref="E15:E16"/>
    <mergeCell ref="F15:F16"/>
    <mergeCell ref="G15:G16"/>
    <mergeCell ref="H15:H16"/>
    <mergeCell ref="I15:I17"/>
    <mergeCell ref="J6:J7"/>
    <mergeCell ref="A11:A25"/>
    <mergeCell ref="B11:B12"/>
    <mergeCell ref="C11:C12"/>
    <mergeCell ref="D11:D12"/>
    <mergeCell ref="E11:E12"/>
    <mergeCell ref="F11:F12"/>
    <mergeCell ref="G11:G12"/>
    <mergeCell ref="H11:H12"/>
    <mergeCell ref="I11:I12"/>
    <mergeCell ref="A6:A10"/>
    <mergeCell ref="B6:B7"/>
    <mergeCell ref="C6:C7"/>
    <mergeCell ref="D6:D7"/>
    <mergeCell ref="E6:E7"/>
    <mergeCell ref="F6:F7"/>
    <mergeCell ref="G6:G7"/>
    <mergeCell ref="H6:H7"/>
    <mergeCell ref="I6:I7"/>
    <mergeCell ref="O1:R1"/>
    <mergeCell ref="A2:Q2"/>
    <mergeCell ref="A3:A5"/>
    <mergeCell ref="B3:B5"/>
    <mergeCell ref="C3:H3"/>
    <mergeCell ref="I3:I5"/>
    <mergeCell ref="J3:J5"/>
    <mergeCell ref="K3:K5"/>
    <mergeCell ref="L3:L5"/>
    <mergeCell ref="M3:Q3"/>
    <mergeCell ref="Q4:Q5"/>
    <mergeCell ref="C4:C5"/>
    <mergeCell ref="D4:H4"/>
    <mergeCell ref="M4:M5"/>
    <mergeCell ref="N4:N5"/>
    <mergeCell ref="O4:O5"/>
    <mergeCell ref="P4:P5"/>
  </mergeCells>
  <printOptions horizontalCentered="1"/>
  <pageMargins left="0.31" right="0.19685039370078741" top="0.35" bottom="0.34" header="0.15748031496062992" footer="0"/>
  <pageSetup paperSize="9" scale="13" fitToHeight="8" orientation="landscape" r:id="rId1"/>
  <headerFooter alignWithMargins="0"/>
  <rowBreaks count="1" manualBreakCount="1">
    <brk id="65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R80"/>
  <sheetViews>
    <sheetView view="pageBreakPreview" topLeftCell="C1" zoomScale="50" zoomScaleNormal="60" zoomScaleSheetLayoutView="49" workbookViewId="0">
      <selection activeCell="M28" sqref="M28:Q28"/>
    </sheetView>
  </sheetViews>
  <sheetFormatPr defaultColWidth="9.140625" defaultRowHeight="15.75" x14ac:dyDescent="0.25"/>
  <cols>
    <col min="1" max="1" width="42.7109375" style="4" customWidth="1"/>
    <col min="2" max="2" width="55.85546875" style="4" customWidth="1"/>
    <col min="3" max="3" width="12" style="3" customWidth="1"/>
    <col min="4" max="8" width="9.28515625" style="3" customWidth="1"/>
    <col min="9" max="9" width="52.7109375" style="4" customWidth="1"/>
    <col min="10" max="10" width="40" style="7" customWidth="1"/>
    <col min="11" max="11" width="34.28515625" style="6" customWidth="1"/>
    <col min="12" max="12" width="20.28515625" style="3" customWidth="1"/>
    <col min="13" max="13" width="15.5703125" style="1" customWidth="1"/>
    <col min="14" max="14" width="14.7109375" style="1" customWidth="1"/>
    <col min="15" max="16" width="15.85546875" style="1" customWidth="1"/>
    <col min="17" max="17" width="14.85546875" style="1" customWidth="1"/>
    <col min="18" max="16384" width="9.140625" style="1"/>
  </cols>
  <sheetData>
    <row r="1" spans="1:18" ht="56.25" customHeight="1" x14ac:dyDescent="0.2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9"/>
      <c r="M1" s="9"/>
      <c r="N1" s="10"/>
      <c r="O1" s="358" t="s">
        <v>35</v>
      </c>
      <c r="P1" s="358"/>
      <c r="Q1" s="358"/>
      <c r="R1" s="358"/>
    </row>
    <row r="2" spans="1:18" ht="77.25" customHeight="1" thickBot="1" x14ac:dyDescent="0.3">
      <c r="A2" s="359" t="s">
        <v>41</v>
      </c>
      <c r="B2" s="359"/>
      <c r="C2" s="359"/>
      <c r="D2" s="359"/>
      <c r="E2" s="359"/>
      <c r="F2" s="359"/>
      <c r="G2" s="359"/>
      <c r="H2" s="359"/>
      <c r="I2" s="359"/>
      <c r="J2" s="359"/>
      <c r="K2" s="359"/>
      <c r="L2" s="359"/>
      <c r="M2" s="359"/>
      <c r="N2" s="359"/>
      <c r="O2" s="359"/>
      <c r="P2" s="359"/>
      <c r="Q2" s="359"/>
      <c r="R2" s="11"/>
    </row>
    <row r="3" spans="1:18" ht="32.25" customHeight="1" x14ac:dyDescent="0.25">
      <c r="A3" s="360" t="s">
        <v>0</v>
      </c>
      <c r="B3" s="360" t="s">
        <v>1</v>
      </c>
      <c r="C3" s="360" t="s">
        <v>2</v>
      </c>
      <c r="D3" s="360"/>
      <c r="E3" s="360"/>
      <c r="F3" s="360"/>
      <c r="G3" s="360"/>
      <c r="H3" s="360"/>
      <c r="I3" s="360" t="s">
        <v>3</v>
      </c>
      <c r="J3" s="361" t="s">
        <v>4</v>
      </c>
      <c r="K3" s="362" t="s">
        <v>23</v>
      </c>
      <c r="L3" s="362" t="s">
        <v>45</v>
      </c>
      <c r="M3" s="363" t="s">
        <v>46</v>
      </c>
      <c r="N3" s="363"/>
      <c r="O3" s="363"/>
      <c r="P3" s="363"/>
      <c r="Q3" s="363"/>
      <c r="R3" s="11"/>
    </row>
    <row r="4" spans="1:18" s="2" customFormat="1" ht="19.5" customHeight="1" x14ac:dyDescent="0.25">
      <c r="A4" s="360"/>
      <c r="B4" s="360"/>
      <c r="C4" s="360" t="s">
        <v>5</v>
      </c>
      <c r="D4" s="363" t="s">
        <v>46</v>
      </c>
      <c r="E4" s="363"/>
      <c r="F4" s="363"/>
      <c r="G4" s="363"/>
      <c r="H4" s="363"/>
      <c r="I4" s="360"/>
      <c r="J4" s="361"/>
      <c r="K4" s="360"/>
      <c r="L4" s="360"/>
      <c r="M4" s="363">
        <v>2021</v>
      </c>
      <c r="N4" s="363">
        <v>2022</v>
      </c>
      <c r="O4" s="363">
        <v>2023</v>
      </c>
      <c r="P4" s="363">
        <v>2024</v>
      </c>
      <c r="Q4" s="363">
        <v>2025</v>
      </c>
      <c r="R4" s="12"/>
    </row>
    <row r="5" spans="1:18" s="5" customFormat="1" ht="102" customHeight="1" x14ac:dyDescent="0.35">
      <c r="A5" s="360"/>
      <c r="B5" s="360"/>
      <c r="C5" s="360"/>
      <c r="D5" s="103">
        <v>2021</v>
      </c>
      <c r="E5" s="103">
        <v>2022</v>
      </c>
      <c r="F5" s="103">
        <v>2023</v>
      </c>
      <c r="G5" s="103">
        <v>2024</v>
      </c>
      <c r="H5" s="103">
        <v>2025</v>
      </c>
      <c r="I5" s="360"/>
      <c r="J5" s="361"/>
      <c r="K5" s="360"/>
      <c r="L5" s="360"/>
      <c r="M5" s="363"/>
      <c r="N5" s="363"/>
      <c r="O5" s="363"/>
      <c r="P5" s="363"/>
      <c r="Q5" s="363"/>
      <c r="R5" s="13"/>
    </row>
    <row r="6" spans="1:18" s="5" customFormat="1" ht="21" customHeight="1" x14ac:dyDescent="0.35">
      <c r="A6" s="377" t="s">
        <v>6</v>
      </c>
      <c r="B6" s="380" t="s">
        <v>44</v>
      </c>
      <c r="C6" s="416">
        <f>D6+E6+F6+G6+H6</f>
        <v>0</v>
      </c>
      <c r="D6" s="364"/>
      <c r="E6" s="364"/>
      <c r="F6" s="364"/>
      <c r="G6" s="364"/>
      <c r="H6" s="364"/>
      <c r="I6" s="381" t="s">
        <v>42</v>
      </c>
      <c r="J6" s="369" t="s">
        <v>113</v>
      </c>
      <c r="K6" s="51" t="s">
        <v>47</v>
      </c>
      <c r="L6" s="27">
        <f>M6+N6+O6+P6+Q6</f>
        <v>0</v>
      </c>
      <c r="M6" s="48"/>
      <c r="N6" s="48"/>
      <c r="O6" s="48"/>
      <c r="P6" s="48"/>
      <c r="Q6" s="48"/>
      <c r="R6" s="13"/>
    </row>
    <row r="7" spans="1:18" s="5" customFormat="1" ht="51.75" customHeight="1" x14ac:dyDescent="0.35">
      <c r="A7" s="378"/>
      <c r="B7" s="380"/>
      <c r="C7" s="416"/>
      <c r="D7" s="364"/>
      <c r="E7" s="364"/>
      <c r="F7" s="364"/>
      <c r="G7" s="364"/>
      <c r="H7" s="364"/>
      <c r="I7" s="382"/>
      <c r="J7" s="370"/>
      <c r="K7" s="52" t="s">
        <v>22</v>
      </c>
      <c r="L7" s="53">
        <f t="shared" ref="L7:L16" si="0">M7+N7+O7+P7+Q7</f>
        <v>0</v>
      </c>
      <c r="M7" s="48"/>
      <c r="N7" s="48"/>
      <c r="O7" s="48"/>
      <c r="P7" s="48"/>
      <c r="Q7" s="48"/>
      <c r="R7" s="13"/>
    </row>
    <row r="8" spans="1:18" s="5" customFormat="1" ht="35.25" customHeight="1" x14ac:dyDescent="0.35">
      <c r="A8" s="378"/>
      <c r="B8" s="54"/>
      <c r="C8" s="26"/>
      <c r="D8" s="26"/>
      <c r="E8" s="120"/>
      <c r="F8" s="26"/>
      <c r="G8" s="120"/>
      <c r="H8" s="26"/>
      <c r="I8" s="32"/>
      <c r="J8" s="55"/>
      <c r="K8" s="45" t="s">
        <v>31</v>
      </c>
      <c r="L8" s="53">
        <f t="shared" si="0"/>
        <v>0</v>
      </c>
      <c r="M8" s="56">
        <f>M9+M10</f>
        <v>0</v>
      </c>
      <c r="N8" s="56">
        <f>N9+N10</f>
        <v>0</v>
      </c>
      <c r="O8" s="56">
        <f>O9+O10</f>
        <v>0</v>
      </c>
      <c r="P8" s="56">
        <f>P9+P10</f>
        <v>0</v>
      </c>
      <c r="Q8" s="56">
        <f>Q9+Q10</f>
        <v>0</v>
      </c>
      <c r="R8" s="13"/>
    </row>
    <row r="9" spans="1:18" s="5" customFormat="1" ht="35.25" customHeight="1" x14ac:dyDescent="0.35">
      <c r="A9" s="378"/>
      <c r="B9" s="18"/>
      <c r="C9" s="28"/>
      <c r="D9" s="29"/>
      <c r="E9" s="29"/>
      <c r="F9" s="29"/>
      <c r="G9" s="29"/>
      <c r="H9" s="29"/>
      <c r="I9" s="32"/>
      <c r="J9" s="57" t="s">
        <v>30</v>
      </c>
      <c r="K9" s="58" t="s">
        <v>47</v>
      </c>
      <c r="L9" s="53">
        <f t="shared" si="0"/>
        <v>0</v>
      </c>
      <c r="M9" s="56">
        <f t="shared" ref="M9:Q10" si="1">M6</f>
        <v>0</v>
      </c>
      <c r="N9" s="56">
        <f t="shared" si="1"/>
        <v>0</v>
      </c>
      <c r="O9" s="56">
        <f t="shared" si="1"/>
        <v>0</v>
      </c>
      <c r="P9" s="56">
        <f t="shared" si="1"/>
        <v>0</v>
      </c>
      <c r="Q9" s="56">
        <f t="shared" si="1"/>
        <v>0</v>
      </c>
      <c r="R9" s="13"/>
    </row>
    <row r="10" spans="1:18" s="5" customFormat="1" ht="42.75" customHeight="1" x14ac:dyDescent="0.35">
      <c r="A10" s="379"/>
      <c r="B10" s="18"/>
      <c r="C10" s="28"/>
      <c r="D10" s="29"/>
      <c r="E10" s="29"/>
      <c r="F10" s="29"/>
      <c r="G10" s="29"/>
      <c r="H10" s="29"/>
      <c r="I10" s="29"/>
      <c r="J10" s="55"/>
      <c r="K10" s="117" t="s">
        <v>22</v>
      </c>
      <c r="L10" s="53">
        <f t="shared" si="0"/>
        <v>0</v>
      </c>
      <c r="M10" s="59">
        <f t="shared" si="1"/>
        <v>0</v>
      </c>
      <c r="N10" s="59">
        <f t="shared" si="1"/>
        <v>0</v>
      </c>
      <c r="O10" s="59">
        <f t="shared" si="1"/>
        <v>0</v>
      </c>
      <c r="P10" s="59">
        <f t="shared" si="1"/>
        <v>0</v>
      </c>
      <c r="Q10" s="59">
        <f t="shared" si="1"/>
        <v>0</v>
      </c>
      <c r="R10" s="13"/>
    </row>
    <row r="11" spans="1:18" s="5" customFormat="1" ht="43.5" customHeight="1" x14ac:dyDescent="0.35">
      <c r="A11" s="371" t="s">
        <v>7</v>
      </c>
      <c r="B11" s="374" t="s">
        <v>43</v>
      </c>
      <c r="C11" s="416">
        <f>D11+E11+F11+G11+H11</f>
        <v>1050</v>
      </c>
      <c r="D11" s="376">
        <v>250</v>
      </c>
      <c r="E11" s="364">
        <v>200</v>
      </c>
      <c r="F11" s="364">
        <v>200</v>
      </c>
      <c r="G11" s="364">
        <v>200</v>
      </c>
      <c r="H11" s="364">
        <v>200</v>
      </c>
      <c r="I11" s="374" t="s">
        <v>24</v>
      </c>
      <c r="J11" s="369" t="s">
        <v>114</v>
      </c>
      <c r="K11" s="52" t="s">
        <v>47</v>
      </c>
      <c r="L11" s="53">
        <f t="shared" si="0"/>
        <v>1350</v>
      </c>
      <c r="M11" s="119">
        <v>200</v>
      </c>
      <c r="N11" s="119">
        <v>250</v>
      </c>
      <c r="O11" s="119">
        <v>300</v>
      </c>
      <c r="P11" s="119">
        <v>300</v>
      </c>
      <c r="Q11" s="119">
        <v>300</v>
      </c>
      <c r="R11" s="13"/>
    </row>
    <row r="12" spans="1:18" s="5" customFormat="1" ht="51.75" customHeight="1" x14ac:dyDescent="0.35">
      <c r="A12" s="372"/>
      <c r="B12" s="375"/>
      <c r="C12" s="416"/>
      <c r="D12" s="376"/>
      <c r="E12" s="364"/>
      <c r="F12" s="364"/>
      <c r="G12" s="364"/>
      <c r="H12" s="364"/>
      <c r="I12" s="375"/>
      <c r="J12" s="391"/>
      <c r="K12" s="52" t="s">
        <v>22</v>
      </c>
      <c r="L12" s="53">
        <f>M12+N12+O12+P12+Q12</f>
        <v>5810</v>
      </c>
      <c r="M12" s="119">
        <v>1100</v>
      </c>
      <c r="N12" s="119">
        <v>1100</v>
      </c>
      <c r="O12" s="119">
        <v>1160</v>
      </c>
      <c r="P12" s="119">
        <v>1200</v>
      </c>
      <c r="Q12" s="119">
        <v>1250</v>
      </c>
      <c r="R12" s="13"/>
    </row>
    <row r="13" spans="1:18" s="5" customFormat="1" ht="43.5" customHeight="1" x14ac:dyDescent="0.35">
      <c r="A13" s="372"/>
      <c r="B13" s="20"/>
      <c r="C13" s="21"/>
      <c r="D13" s="22"/>
      <c r="E13" s="22"/>
      <c r="F13" s="22"/>
      <c r="G13" s="22"/>
      <c r="H13" s="22"/>
      <c r="I13" s="392" t="s">
        <v>25</v>
      </c>
      <c r="J13" s="391"/>
      <c r="K13" s="51" t="s">
        <v>47</v>
      </c>
      <c r="L13" s="53">
        <f t="shared" si="0"/>
        <v>0</v>
      </c>
      <c r="M13" s="118"/>
      <c r="N13" s="118"/>
      <c r="O13" s="118"/>
      <c r="P13" s="118"/>
      <c r="Q13" s="118"/>
      <c r="R13" s="13"/>
    </row>
    <row r="14" spans="1:18" s="5" customFormat="1" ht="49.5" customHeight="1" x14ac:dyDescent="0.35">
      <c r="A14" s="372"/>
      <c r="B14" s="25"/>
      <c r="C14" s="25"/>
      <c r="D14" s="25"/>
      <c r="E14" s="25"/>
      <c r="F14" s="25"/>
      <c r="G14" s="25"/>
      <c r="H14" s="25"/>
      <c r="I14" s="393"/>
      <c r="J14" s="391"/>
      <c r="K14" s="121" t="s">
        <v>22</v>
      </c>
      <c r="L14" s="53">
        <f t="shared" si="0"/>
        <v>2500</v>
      </c>
      <c r="M14" s="119">
        <v>440</v>
      </c>
      <c r="N14" s="119">
        <v>480</v>
      </c>
      <c r="O14" s="119">
        <v>490</v>
      </c>
      <c r="P14" s="119">
        <v>530</v>
      </c>
      <c r="Q14" s="119">
        <v>560</v>
      </c>
      <c r="R14" s="13"/>
    </row>
    <row r="15" spans="1:18" s="5" customFormat="1" ht="36.75" customHeight="1" x14ac:dyDescent="0.35">
      <c r="A15" s="372"/>
      <c r="B15" s="394" t="s">
        <v>56</v>
      </c>
      <c r="C15" s="416">
        <f>D15+E15+F15+G15+H15</f>
        <v>5</v>
      </c>
      <c r="D15" s="364">
        <v>1</v>
      </c>
      <c r="E15" s="364">
        <v>1</v>
      </c>
      <c r="F15" s="364">
        <v>1</v>
      </c>
      <c r="G15" s="364">
        <v>1</v>
      </c>
      <c r="H15" s="364">
        <v>1</v>
      </c>
      <c r="I15" s="366" t="s">
        <v>26</v>
      </c>
      <c r="J15" s="391"/>
      <c r="K15" s="51" t="s">
        <v>47</v>
      </c>
      <c r="L15" s="53">
        <f t="shared" si="0"/>
        <v>0</v>
      </c>
      <c r="M15" s="119"/>
      <c r="N15" s="119"/>
      <c r="O15" s="119"/>
      <c r="P15" s="119"/>
      <c r="Q15" s="119"/>
      <c r="R15" s="13"/>
    </row>
    <row r="16" spans="1:18" s="5" customFormat="1" ht="61.5" customHeight="1" x14ac:dyDescent="0.35">
      <c r="A16" s="372"/>
      <c r="B16" s="395"/>
      <c r="C16" s="417"/>
      <c r="D16" s="365"/>
      <c r="E16" s="365"/>
      <c r="F16" s="365"/>
      <c r="G16" s="365"/>
      <c r="H16" s="365"/>
      <c r="I16" s="367"/>
      <c r="J16" s="391"/>
      <c r="K16" s="390" t="s">
        <v>22</v>
      </c>
      <c r="L16" s="388">
        <f t="shared" si="0"/>
        <v>38690</v>
      </c>
      <c r="M16" s="383">
        <v>7400</v>
      </c>
      <c r="N16" s="383">
        <v>7630</v>
      </c>
      <c r="O16" s="383">
        <v>7780</v>
      </c>
      <c r="P16" s="383">
        <v>7860</v>
      </c>
      <c r="Q16" s="383">
        <v>8020</v>
      </c>
      <c r="R16" s="13"/>
    </row>
    <row r="17" spans="1:18" s="5" customFormat="1" ht="71.25" customHeight="1" x14ac:dyDescent="0.35">
      <c r="A17" s="372"/>
      <c r="B17" s="396"/>
      <c r="C17" s="60">
        <f>D17+E17+F17+G17+H17</f>
        <v>150</v>
      </c>
      <c r="D17" s="119">
        <v>30</v>
      </c>
      <c r="E17" s="119">
        <v>30</v>
      </c>
      <c r="F17" s="119">
        <v>30</v>
      </c>
      <c r="G17" s="119">
        <v>30</v>
      </c>
      <c r="H17" s="119">
        <v>30</v>
      </c>
      <c r="I17" s="368"/>
      <c r="J17" s="391"/>
      <c r="K17" s="390"/>
      <c r="L17" s="389"/>
      <c r="M17" s="384"/>
      <c r="N17" s="384"/>
      <c r="O17" s="384"/>
      <c r="P17" s="384"/>
      <c r="Q17" s="384"/>
      <c r="R17" s="13"/>
    </row>
    <row r="18" spans="1:18" s="5" customFormat="1" ht="42" customHeight="1" x14ac:dyDescent="0.35">
      <c r="A18" s="372"/>
      <c r="B18" s="20"/>
      <c r="C18" s="44"/>
      <c r="D18" s="44"/>
      <c r="E18" s="44"/>
      <c r="F18" s="44"/>
      <c r="G18" s="44"/>
      <c r="H18" s="44"/>
      <c r="I18" s="366" t="s">
        <v>27</v>
      </c>
      <c r="J18" s="391"/>
      <c r="K18" s="51" t="s">
        <v>47</v>
      </c>
      <c r="L18" s="53">
        <f>M18+N18+O18+P18+Q18</f>
        <v>0</v>
      </c>
      <c r="M18" s="119"/>
      <c r="N18" s="119"/>
      <c r="O18" s="119"/>
      <c r="P18" s="119"/>
      <c r="Q18" s="119"/>
      <c r="R18" s="13"/>
    </row>
    <row r="19" spans="1:18" s="5" customFormat="1" ht="64.5" customHeight="1" x14ac:dyDescent="0.35">
      <c r="A19" s="372"/>
      <c r="B19" s="61"/>
      <c r="C19" s="62"/>
      <c r="D19" s="25"/>
      <c r="E19" s="25"/>
      <c r="F19" s="25"/>
      <c r="G19" s="25"/>
      <c r="H19" s="25"/>
      <c r="I19" s="368"/>
      <c r="J19" s="391"/>
      <c r="K19" s="121" t="s">
        <v>22</v>
      </c>
      <c r="L19" s="53">
        <f>M19+N19+O19+P19+Q19</f>
        <v>2800</v>
      </c>
      <c r="M19" s="119">
        <v>800</v>
      </c>
      <c r="N19" s="119">
        <v>600</v>
      </c>
      <c r="O19" s="119">
        <v>600</v>
      </c>
      <c r="P19" s="119">
        <v>400</v>
      </c>
      <c r="Q19" s="119">
        <v>400</v>
      </c>
      <c r="R19" s="13"/>
    </row>
    <row r="20" spans="1:18" s="5" customFormat="1" ht="42" customHeight="1" x14ac:dyDescent="0.35">
      <c r="A20" s="372"/>
      <c r="B20" s="385" t="s">
        <v>48</v>
      </c>
      <c r="C20" s="46">
        <v>45.2</v>
      </c>
      <c r="D20" s="46">
        <v>48.8</v>
      </c>
      <c r="E20" s="46">
        <v>45.2</v>
      </c>
      <c r="F20" s="46">
        <v>45.2</v>
      </c>
      <c r="G20" s="46">
        <v>45.2</v>
      </c>
      <c r="H20" s="46">
        <v>45.2</v>
      </c>
      <c r="I20" s="387" t="s">
        <v>28</v>
      </c>
      <c r="J20" s="391"/>
      <c r="K20" s="377" t="s">
        <v>47</v>
      </c>
      <c r="L20" s="388">
        <f>M20+N20+O20+P20+Q20</f>
        <v>0</v>
      </c>
      <c r="M20" s="383"/>
      <c r="N20" s="383"/>
      <c r="O20" s="383"/>
      <c r="P20" s="383"/>
      <c r="Q20" s="383"/>
      <c r="R20" s="13"/>
    </row>
    <row r="21" spans="1:18" s="5" customFormat="1" ht="31.5" customHeight="1" x14ac:dyDescent="0.35">
      <c r="A21" s="372"/>
      <c r="B21" s="386"/>
      <c r="I21" s="387"/>
      <c r="J21" s="391"/>
      <c r="K21" s="379"/>
      <c r="L21" s="389"/>
      <c r="M21" s="384"/>
      <c r="N21" s="384"/>
      <c r="O21" s="384"/>
      <c r="P21" s="384"/>
      <c r="Q21" s="384"/>
      <c r="R21" s="13"/>
    </row>
    <row r="22" spans="1:18" s="5" customFormat="1" ht="113.25" customHeight="1" x14ac:dyDescent="0.35">
      <c r="A22" s="372"/>
      <c r="B22" s="64" t="s">
        <v>8</v>
      </c>
      <c r="C22" s="65">
        <v>1</v>
      </c>
      <c r="D22" s="65">
        <v>1</v>
      </c>
      <c r="E22" s="65">
        <v>1</v>
      </c>
      <c r="F22" s="65">
        <v>1</v>
      </c>
      <c r="G22" s="65">
        <v>1</v>
      </c>
      <c r="H22" s="65">
        <v>1</v>
      </c>
      <c r="I22" s="368"/>
      <c r="J22" s="370"/>
      <c r="K22" s="66" t="s">
        <v>22</v>
      </c>
      <c r="L22" s="53">
        <f>M22+N22+O22+P22+Q22</f>
        <v>53140</v>
      </c>
      <c r="M22" s="119">
        <v>10100</v>
      </c>
      <c r="N22" s="119">
        <v>10360</v>
      </c>
      <c r="O22" s="119">
        <v>10600</v>
      </c>
      <c r="P22" s="119">
        <v>10880</v>
      </c>
      <c r="Q22" s="119">
        <v>11200</v>
      </c>
      <c r="R22" s="13"/>
    </row>
    <row r="23" spans="1:18" s="5" customFormat="1" ht="69.75" customHeight="1" x14ac:dyDescent="0.35">
      <c r="A23" s="372"/>
      <c r="B23" s="67"/>
      <c r="C23" s="68"/>
      <c r="D23" s="68"/>
      <c r="E23" s="68"/>
      <c r="F23" s="68"/>
      <c r="G23" s="68"/>
      <c r="H23" s="68"/>
      <c r="I23" s="68"/>
      <c r="J23" s="69"/>
      <c r="K23" s="70" t="s">
        <v>9</v>
      </c>
      <c r="L23" s="71">
        <f t="shared" ref="L23:Q23" si="2">L24+L25</f>
        <v>104290</v>
      </c>
      <c r="M23" s="71">
        <f t="shared" si="2"/>
        <v>20040</v>
      </c>
      <c r="N23" s="71">
        <f t="shared" si="2"/>
        <v>20420</v>
      </c>
      <c r="O23" s="71">
        <f t="shared" si="2"/>
        <v>20930</v>
      </c>
      <c r="P23" s="71">
        <f t="shared" si="2"/>
        <v>21170</v>
      </c>
      <c r="Q23" s="71">
        <f t="shared" si="2"/>
        <v>21730</v>
      </c>
      <c r="R23" s="13"/>
    </row>
    <row r="24" spans="1:18" s="5" customFormat="1" ht="96" customHeight="1" x14ac:dyDescent="0.35">
      <c r="A24" s="372"/>
      <c r="B24" s="18"/>
      <c r="C24" s="29"/>
      <c r="D24" s="29"/>
      <c r="E24" s="29"/>
      <c r="F24" s="29"/>
      <c r="G24" s="29"/>
      <c r="H24" s="29"/>
      <c r="I24" s="29"/>
      <c r="J24" s="72" t="s">
        <v>10</v>
      </c>
      <c r="K24" s="43" t="s">
        <v>33</v>
      </c>
      <c r="L24" s="53">
        <f t="shared" ref="L24:L31" si="3">M24+N24+O24+P24+Q24</f>
        <v>1350</v>
      </c>
      <c r="M24" s="53">
        <f>M11+M13+M15+L18+M20</f>
        <v>200</v>
      </c>
      <c r="N24" s="53">
        <f>N11+N13+N15+M18+N20</f>
        <v>250</v>
      </c>
      <c r="O24" s="53">
        <f>O11+O13+O15+N18+O20</f>
        <v>300</v>
      </c>
      <c r="P24" s="53">
        <f>P11+P13+P15+O18+P20</f>
        <v>300</v>
      </c>
      <c r="Q24" s="53">
        <f>Q11+Q13+Q15+P18+Q20</f>
        <v>300</v>
      </c>
      <c r="R24" s="13"/>
    </row>
    <row r="25" spans="1:18" s="5" customFormat="1" ht="67.5" x14ac:dyDescent="0.35">
      <c r="A25" s="373"/>
      <c r="B25" s="73"/>
      <c r="C25" s="73"/>
      <c r="D25" s="73"/>
      <c r="E25" s="73"/>
      <c r="F25" s="73"/>
      <c r="G25" s="73"/>
      <c r="H25" s="73"/>
      <c r="I25" s="73"/>
      <c r="J25" s="74"/>
      <c r="K25" s="45" t="s">
        <v>22</v>
      </c>
      <c r="L25" s="53">
        <f t="shared" si="3"/>
        <v>102940</v>
      </c>
      <c r="M25" s="53">
        <f>M12+M14+M16+M19+M22</f>
        <v>19840</v>
      </c>
      <c r="N25" s="53">
        <f>N12+N14+N16+N19+N22</f>
        <v>20170</v>
      </c>
      <c r="O25" s="53">
        <f>O12+O14+O16+O19+O22</f>
        <v>20630</v>
      </c>
      <c r="P25" s="53">
        <f>P12+P14+P16+P19+P22</f>
        <v>20870</v>
      </c>
      <c r="Q25" s="53">
        <f>Q12+Q14+Q16+Q19+Q22</f>
        <v>21430</v>
      </c>
      <c r="R25" s="13"/>
    </row>
    <row r="26" spans="1:18" s="5" customFormat="1" ht="23.25" customHeight="1" x14ac:dyDescent="0.35">
      <c r="A26" s="371" t="s">
        <v>11</v>
      </c>
      <c r="B26" s="397" t="s">
        <v>57</v>
      </c>
      <c r="C26" s="430">
        <f>SUM(D26:H27)</f>
        <v>5.5</v>
      </c>
      <c r="D26" s="364">
        <v>1.1000000000000001</v>
      </c>
      <c r="E26" s="364">
        <v>1.1000000000000001</v>
      </c>
      <c r="F26" s="364">
        <v>1.1000000000000001</v>
      </c>
      <c r="G26" s="364">
        <v>1.1000000000000001</v>
      </c>
      <c r="H26" s="364">
        <v>1.1000000000000001</v>
      </c>
      <c r="I26" s="366" t="s">
        <v>40</v>
      </c>
      <c r="J26" s="371" t="s">
        <v>115</v>
      </c>
      <c r="K26" s="51" t="s">
        <v>47</v>
      </c>
      <c r="L26" s="53">
        <f t="shared" si="3"/>
        <v>0</v>
      </c>
      <c r="M26" s="116"/>
      <c r="N26" s="116"/>
      <c r="O26" s="116"/>
      <c r="P26" s="116"/>
      <c r="Q26" s="116"/>
      <c r="R26" s="13"/>
    </row>
    <row r="27" spans="1:18" s="5" customFormat="1" ht="78" customHeight="1" x14ac:dyDescent="0.35">
      <c r="A27" s="372"/>
      <c r="B27" s="397"/>
      <c r="C27" s="430"/>
      <c r="D27" s="364"/>
      <c r="E27" s="364"/>
      <c r="F27" s="364"/>
      <c r="G27" s="364"/>
      <c r="H27" s="364"/>
      <c r="I27" s="368"/>
      <c r="J27" s="372"/>
      <c r="K27" s="121" t="s">
        <v>22</v>
      </c>
      <c r="L27" s="53">
        <f t="shared" si="3"/>
        <v>4100</v>
      </c>
      <c r="M27" s="116">
        <v>760</v>
      </c>
      <c r="N27" s="116">
        <v>780</v>
      </c>
      <c r="O27" s="116">
        <v>830</v>
      </c>
      <c r="P27" s="116">
        <v>860</v>
      </c>
      <c r="Q27" s="116">
        <v>870</v>
      </c>
      <c r="R27" s="13"/>
    </row>
    <row r="28" spans="1:18" s="5" customFormat="1" ht="45.75" customHeight="1" x14ac:dyDescent="0.35">
      <c r="A28" s="372"/>
      <c r="B28" s="31"/>
      <c r="C28" s="25"/>
      <c r="D28" s="25"/>
      <c r="E28" s="25"/>
      <c r="F28" s="25"/>
      <c r="G28" s="25"/>
      <c r="H28" s="25"/>
      <c r="I28" s="371" t="s">
        <v>34</v>
      </c>
      <c r="J28" s="372"/>
      <c r="K28" s="51" t="s">
        <v>47</v>
      </c>
      <c r="L28" s="53">
        <f t="shared" si="3"/>
        <v>0</v>
      </c>
      <c r="M28" s="116"/>
      <c r="N28" s="116"/>
      <c r="O28" s="116"/>
      <c r="P28" s="116"/>
      <c r="Q28" s="116"/>
      <c r="R28" s="13"/>
    </row>
    <row r="29" spans="1:18" s="5" customFormat="1" ht="41.25" customHeight="1" x14ac:dyDescent="0.35">
      <c r="A29" s="372"/>
      <c r="B29" s="25"/>
      <c r="C29" s="25"/>
      <c r="D29" s="25"/>
      <c r="E29" s="25"/>
      <c r="F29" s="25"/>
      <c r="G29" s="25"/>
      <c r="H29" s="25"/>
      <c r="I29" s="373"/>
      <c r="J29" s="372"/>
      <c r="K29" s="35" t="s">
        <v>22</v>
      </c>
      <c r="L29" s="53">
        <f t="shared" si="3"/>
        <v>0</v>
      </c>
      <c r="M29" s="116"/>
      <c r="N29" s="116"/>
      <c r="O29" s="116"/>
      <c r="P29" s="116"/>
      <c r="Q29" s="116"/>
      <c r="R29" s="13"/>
    </row>
    <row r="30" spans="1:18" s="5" customFormat="1" ht="73.5" customHeight="1" x14ac:dyDescent="0.35">
      <c r="A30" s="372"/>
      <c r="B30" s="399" t="s">
        <v>12</v>
      </c>
      <c r="C30" s="430">
        <f>SUM(D30:H31)</f>
        <v>0.89999999999999991</v>
      </c>
      <c r="D30" s="419">
        <v>0.18</v>
      </c>
      <c r="E30" s="419">
        <v>0.18</v>
      </c>
      <c r="F30" s="364">
        <v>0.18</v>
      </c>
      <c r="G30" s="364">
        <v>0.18</v>
      </c>
      <c r="H30" s="364">
        <v>0.18</v>
      </c>
      <c r="I30" s="400" t="s">
        <v>39</v>
      </c>
      <c r="J30" s="372"/>
      <c r="K30" s="51" t="s">
        <v>47</v>
      </c>
      <c r="L30" s="53">
        <f t="shared" si="3"/>
        <v>0</v>
      </c>
      <c r="M30" s="116"/>
      <c r="N30" s="116"/>
      <c r="O30" s="116"/>
      <c r="P30" s="116"/>
      <c r="Q30" s="116"/>
      <c r="R30" s="13"/>
    </row>
    <row r="31" spans="1:18" s="5" customFormat="1" ht="50.25" customHeight="1" x14ac:dyDescent="0.35">
      <c r="A31" s="372"/>
      <c r="B31" s="399"/>
      <c r="C31" s="430"/>
      <c r="D31" s="419"/>
      <c r="E31" s="419"/>
      <c r="F31" s="364"/>
      <c r="G31" s="364"/>
      <c r="H31" s="364"/>
      <c r="I31" s="400"/>
      <c r="J31" s="373"/>
      <c r="K31" s="49" t="s">
        <v>22</v>
      </c>
      <c r="L31" s="53">
        <f t="shared" si="3"/>
        <v>963</v>
      </c>
      <c r="M31" s="116">
        <v>176</v>
      </c>
      <c r="N31" s="116">
        <v>182</v>
      </c>
      <c r="O31" s="116">
        <v>195</v>
      </c>
      <c r="P31" s="116">
        <v>200</v>
      </c>
      <c r="Q31" s="116">
        <v>210</v>
      </c>
      <c r="R31" s="13"/>
    </row>
    <row r="32" spans="1:18" s="5" customFormat="1" ht="47.25" customHeight="1" x14ac:dyDescent="0.35">
      <c r="A32" s="372"/>
      <c r="B32" s="18"/>
      <c r="C32" s="28"/>
      <c r="D32" s="29"/>
      <c r="E32" s="29"/>
      <c r="F32" s="29"/>
      <c r="G32" s="29"/>
      <c r="H32" s="29"/>
      <c r="I32" s="29"/>
      <c r="J32" s="30"/>
      <c r="K32" s="403" t="s">
        <v>13</v>
      </c>
      <c r="L32" s="401">
        <f>L34+L35</f>
        <v>5063</v>
      </c>
      <c r="M32" s="401">
        <f>M35</f>
        <v>936</v>
      </c>
      <c r="N32" s="401">
        <f>N35</f>
        <v>962</v>
      </c>
      <c r="O32" s="401">
        <f>O35</f>
        <v>1025</v>
      </c>
      <c r="P32" s="401">
        <f>P35</f>
        <v>1060</v>
      </c>
      <c r="Q32" s="401">
        <f>Q35</f>
        <v>1080</v>
      </c>
      <c r="R32" s="13"/>
    </row>
    <row r="33" spans="1:18" s="5" customFormat="1" ht="47.25" customHeight="1" x14ac:dyDescent="0.35">
      <c r="A33" s="372"/>
      <c r="B33" s="18"/>
      <c r="C33" s="28"/>
      <c r="D33" s="29"/>
      <c r="E33" s="29"/>
      <c r="F33" s="29"/>
      <c r="G33" s="29"/>
      <c r="H33" s="29"/>
      <c r="I33" s="29"/>
      <c r="J33" s="30"/>
      <c r="K33" s="403"/>
      <c r="L33" s="402"/>
      <c r="M33" s="402"/>
      <c r="N33" s="402"/>
      <c r="O33" s="402"/>
      <c r="P33" s="402"/>
      <c r="Q33" s="402"/>
      <c r="R33" s="13"/>
    </row>
    <row r="34" spans="1:18" s="5" customFormat="1" ht="69.75" customHeight="1" x14ac:dyDescent="0.35">
      <c r="A34" s="372"/>
      <c r="B34" s="18"/>
      <c r="C34" s="28"/>
      <c r="D34" s="29"/>
      <c r="E34" s="29"/>
      <c r="F34" s="29"/>
      <c r="G34" s="29"/>
      <c r="H34" s="29"/>
      <c r="I34" s="29"/>
      <c r="J34" s="57" t="s">
        <v>10</v>
      </c>
      <c r="K34" s="43" t="s">
        <v>47</v>
      </c>
      <c r="L34" s="56">
        <f t="shared" ref="L34:L44" si="4">M34+N34+O34+P34+Q34</f>
        <v>0</v>
      </c>
      <c r="M34" s="56">
        <f t="shared" ref="M34:Q35" si="5">M26+M28+M30</f>
        <v>0</v>
      </c>
      <c r="N34" s="56">
        <f t="shared" si="5"/>
        <v>0</v>
      </c>
      <c r="O34" s="56">
        <f t="shared" si="5"/>
        <v>0</v>
      </c>
      <c r="P34" s="56">
        <f t="shared" si="5"/>
        <v>0</v>
      </c>
      <c r="Q34" s="56">
        <f t="shared" si="5"/>
        <v>0</v>
      </c>
      <c r="R34" s="13"/>
    </row>
    <row r="35" spans="1:18" s="5" customFormat="1" ht="67.5" x14ac:dyDescent="0.35">
      <c r="A35" s="373"/>
      <c r="B35" s="18"/>
      <c r="C35" s="28"/>
      <c r="D35" s="29"/>
      <c r="E35" s="29"/>
      <c r="F35" s="29"/>
      <c r="G35" s="29"/>
      <c r="H35" s="29"/>
      <c r="I35" s="29"/>
      <c r="J35" s="30"/>
      <c r="K35" s="117" t="s">
        <v>22</v>
      </c>
      <c r="L35" s="53">
        <f t="shared" si="4"/>
        <v>5063</v>
      </c>
      <c r="M35" s="56">
        <f t="shared" si="5"/>
        <v>936</v>
      </c>
      <c r="N35" s="56">
        <f t="shared" si="5"/>
        <v>962</v>
      </c>
      <c r="O35" s="56">
        <f t="shared" si="5"/>
        <v>1025</v>
      </c>
      <c r="P35" s="56">
        <f t="shared" si="5"/>
        <v>1060</v>
      </c>
      <c r="Q35" s="56">
        <f t="shared" si="5"/>
        <v>1080</v>
      </c>
      <c r="R35" s="13"/>
    </row>
    <row r="36" spans="1:18" s="5" customFormat="1" ht="116.25" customHeight="1" x14ac:dyDescent="0.35">
      <c r="A36" s="371" t="s">
        <v>14</v>
      </c>
      <c r="B36" s="115" t="s">
        <v>15</v>
      </c>
      <c r="C36" s="75"/>
      <c r="D36" s="76"/>
      <c r="E36" s="76"/>
      <c r="F36" s="77"/>
      <c r="G36" s="76"/>
      <c r="H36" s="78"/>
      <c r="I36" s="420" t="s">
        <v>32</v>
      </c>
      <c r="J36" s="369" t="s">
        <v>54</v>
      </c>
      <c r="K36" s="19" t="s">
        <v>47</v>
      </c>
      <c r="L36" s="53">
        <f t="shared" si="4"/>
        <v>0</v>
      </c>
      <c r="M36" s="119"/>
      <c r="N36" s="119"/>
      <c r="O36" s="119"/>
      <c r="P36" s="119"/>
      <c r="Q36" s="119"/>
      <c r="R36" s="13"/>
    </row>
    <row r="37" spans="1:18" s="5" customFormat="1" ht="73.5" customHeight="1" x14ac:dyDescent="0.35">
      <c r="A37" s="372"/>
      <c r="B37" s="115" t="s">
        <v>49</v>
      </c>
      <c r="C37" s="79"/>
      <c r="D37" s="76"/>
      <c r="E37" s="76"/>
      <c r="F37" s="76"/>
      <c r="G37" s="76"/>
      <c r="H37" s="76"/>
      <c r="I37" s="420"/>
      <c r="J37" s="370"/>
      <c r="K37" s="66" t="s">
        <v>22</v>
      </c>
      <c r="L37" s="53">
        <f t="shared" si="4"/>
        <v>0</v>
      </c>
      <c r="M37" s="116"/>
      <c r="N37" s="116"/>
      <c r="O37" s="116"/>
      <c r="P37" s="116"/>
      <c r="Q37" s="116"/>
      <c r="R37" s="13"/>
    </row>
    <row r="38" spans="1:18" s="5" customFormat="1" ht="23.25" x14ac:dyDescent="0.35">
      <c r="A38" s="372"/>
      <c r="B38" s="80"/>
      <c r="C38" s="18"/>
      <c r="D38" s="18"/>
      <c r="E38" s="18"/>
      <c r="F38" s="18"/>
      <c r="G38" s="18"/>
      <c r="H38" s="18"/>
      <c r="I38" s="28"/>
      <c r="J38" s="33"/>
      <c r="K38" s="81" t="s">
        <v>16</v>
      </c>
      <c r="L38" s="53">
        <f t="shared" si="4"/>
        <v>0</v>
      </c>
      <c r="M38" s="56">
        <f>M40</f>
        <v>0</v>
      </c>
      <c r="N38" s="56">
        <f>N40</f>
        <v>0</v>
      </c>
      <c r="O38" s="56">
        <f>O40</f>
        <v>0</v>
      </c>
      <c r="P38" s="56">
        <f>P40</f>
        <v>0</v>
      </c>
      <c r="Q38" s="56">
        <f>Q40</f>
        <v>0</v>
      </c>
      <c r="R38" s="13"/>
    </row>
    <row r="39" spans="1:18" s="5" customFormat="1" ht="137.25" customHeight="1" x14ac:dyDescent="0.35">
      <c r="A39" s="372"/>
      <c r="B39" s="34"/>
      <c r="C39" s="18"/>
      <c r="D39" s="18"/>
      <c r="E39" s="18"/>
      <c r="F39" s="18"/>
      <c r="G39" s="18"/>
      <c r="H39" s="18"/>
      <c r="I39" s="28"/>
      <c r="J39" s="57" t="s">
        <v>10</v>
      </c>
      <c r="K39" s="82" t="s">
        <v>47</v>
      </c>
      <c r="L39" s="53">
        <f t="shared" si="4"/>
        <v>0</v>
      </c>
      <c r="M39" s="56">
        <f t="shared" ref="M39:Q40" si="6">M36</f>
        <v>0</v>
      </c>
      <c r="N39" s="56">
        <f t="shared" si="6"/>
        <v>0</v>
      </c>
      <c r="O39" s="56">
        <f t="shared" si="6"/>
        <v>0</v>
      </c>
      <c r="P39" s="56">
        <f t="shared" si="6"/>
        <v>0</v>
      </c>
      <c r="Q39" s="56">
        <f t="shared" si="6"/>
        <v>0</v>
      </c>
      <c r="R39" s="13"/>
    </row>
    <row r="40" spans="1:18" s="5" customFormat="1" ht="93.75" customHeight="1" x14ac:dyDescent="0.35">
      <c r="A40" s="373"/>
      <c r="B40" s="83"/>
      <c r="C40" s="41"/>
      <c r="D40" s="41"/>
      <c r="E40" s="41"/>
      <c r="F40" s="41"/>
      <c r="G40" s="41"/>
      <c r="H40" s="41"/>
      <c r="I40" s="84"/>
      <c r="J40" s="85"/>
      <c r="K40" s="86" t="s">
        <v>22</v>
      </c>
      <c r="L40" s="53">
        <f t="shared" si="4"/>
        <v>0</v>
      </c>
      <c r="M40" s="53">
        <f t="shared" si="6"/>
        <v>0</v>
      </c>
      <c r="N40" s="53">
        <f t="shared" si="6"/>
        <v>0</v>
      </c>
      <c r="O40" s="53">
        <f t="shared" si="6"/>
        <v>0</v>
      </c>
      <c r="P40" s="53">
        <f t="shared" si="6"/>
        <v>0</v>
      </c>
      <c r="Q40" s="53">
        <f t="shared" si="6"/>
        <v>0</v>
      </c>
      <c r="R40" s="13"/>
    </row>
    <row r="41" spans="1:18" s="5" customFormat="1" ht="38.25" customHeight="1" x14ac:dyDescent="0.35">
      <c r="A41" s="371" t="s">
        <v>17</v>
      </c>
      <c r="B41" s="366" t="s">
        <v>50</v>
      </c>
      <c r="C41" s="421">
        <f>D41+E41+F41+G41+H41</f>
        <v>197.7</v>
      </c>
      <c r="D41" s="383">
        <v>37.700000000000003</v>
      </c>
      <c r="E41" s="383">
        <v>40</v>
      </c>
      <c r="F41" s="383">
        <v>40</v>
      </c>
      <c r="G41" s="383">
        <v>40</v>
      </c>
      <c r="H41" s="383">
        <v>40</v>
      </c>
      <c r="I41" s="407" t="s">
        <v>18</v>
      </c>
      <c r="J41" s="369" t="s">
        <v>116</v>
      </c>
      <c r="K41" s="51" t="s">
        <v>47</v>
      </c>
      <c r="L41" s="53">
        <f t="shared" si="4"/>
        <v>0</v>
      </c>
      <c r="M41" s="116"/>
      <c r="N41" s="116"/>
      <c r="O41" s="116"/>
      <c r="P41" s="116"/>
      <c r="Q41" s="116"/>
      <c r="R41" s="13"/>
    </row>
    <row r="42" spans="1:18" s="5" customFormat="1" ht="60" customHeight="1" x14ac:dyDescent="0.35">
      <c r="A42" s="372"/>
      <c r="B42" s="368"/>
      <c r="C42" s="422"/>
      <c r="D42" s="384"/>
      <c r="E42" s="384"/>
      <c r="F42" s="384"/>
      <c r="G42" s="384"/>
      <c r="H42" s="384"/>
      <c r="I42" s="407"/>
      <c r="J42" s="391"/>
      <c r="K42" s="52" t="s">
        <v>22</v>
      </c>
      <c r="L42" s="53">
        <f t="shared" si="4"/>
        <v>49450</v>
      </c>
      <c r="M42" s="116">
        <v>9500</v>
      </c>
      <c r="N42" s="116">
        <v>9650</v>
      </c>
      <c r="O42" s="116">
        <v>9800</v>
      </c>
      <c r="P42" s="116">
        <v>10100</v>
      </c>
      <c r="Q42" s="116">
        <v>10400</v>
      </c>
      <c r="R42" s="13"/>
    </row>
    <row r="43" spans="1:18" s="5" customFormat="1" ht="96" customHeight="1" x14ac:dyDescent="0.35">
      <c r="A43" s="372"/>
      <c r="B43" s="114" t="s">
        <v>58</v>
      </c>
      <c r="C43" s="60">
        <f>D43+E43+F43+G43+H43</f>
        <v>95</v>
      </c>
      <c r="D43" s="119">
        <v>25</v>
      </c>
      <c r="E43" s="119">
        <v>20</v>
      </c>
      <c r="F43" s="119">
        <v>20</v>
      </c>
      <c r="G43" s="119">
        <v>15</v>
      </c>
      <c r="H43" s="119">
        <v>15</v>
      </c>
      <c r="I43" s="114" t="s">
        <v>59</v>
      </c>
      <c r="J43" s="391"/>
      <c r="K43" s="52" t="s">
        <v>22</v>
      </c>
      <c r="L43" s="53">
        <f t="shared" si="4"/>
        <v>27525</v>
      </c>
      <c r="M43" s="116">
        <v>6415</v>
      </c>
      <c r="N43" s="116">
        <v>5350</v>
      </c>
      <c r="O43" s="116">
        <v>5560</v>
      </c>
      <c r="P43" s="116">
        <v>5000</v>
      </c>
      <c r="Q43" s="116">
        <v>5200</v>
      </c>
      <c r="R43" s="13"/>
    </row>
    <row r="44" spans="1:18" s="5" customFormat="1" ht="31.5" customHeight="1" x14ac:dyDescent="0.35">
      <c r="A44" s="372"/>
      <c r="B44" s="423"/>
      <c r="C44" s="425"/>
      <c r="D44" s="425"/>
      <c r="E44" s="425"/>
      <c r="F44" s="425"/>
      <c r="G44" s="425"/>
      <c r="H44" s="427"/>
      <c r="I44" s="407" t="s">
        <v>29</v>
      </c>
      <c r="J44" s="391"/>
      <c r="K44" s="51" t="s">
        <v>47</v>
      </c>
      <c r="L44" s="53">
        <f t="shared" si="4"/>
        <v>0</v>
      </c>
      <c r="M44" s="116"/>
      <c r="N44" s="116"/>
      <c r="O44" s="116"/>
      <c r="P44" s="116"/>
      <c r="Q44" s="116"/>
      <c r="R44" s="14"/>
    </row>
    <row r="45" spans="1:18" s="5" customFormat="1" ht="75" customHeight="1" x14ac:dyDescent="0.35">
      <c r="A45" s="372"/>
      <c r="B45" s="424"/>
      <c r="C45" s="426"/>
      <c r="D45" s="426"/>
      <c r="E45" s="426"/>
      <c r="F45" s="426"/>
      <c r="G45" s="426"/>
      <c r="H45" s="428"/>
      <c r="I45" s="407"/>
      <c r="J45" s="370"/>
      <c r="K45" s="52" t="s">
        <v>22</v>
      </c>
      <c r="L45" s="53">
        <f>M45+N45+O45+P45+Q45</f>
        <v>64840</v>
      </c>
      <c r="M45" s="116">
        <v>12300</v>
      </c>
      <c r="N45" s="116">
        <v>12460</v>
      </c>
      <c r="O45" s="116">
        <v>12880</v>
      </c>
      <c r="P45" s="116">
        <v>13400</v>
      </c>
      <c r="Q45" s="116">
        <v>13800</v>
      </c>
      <c r="R45" s="13"/>
    </row>
    <row r="46" spans="1:18" s="5" customFormat="1" ht="39" customHeight="1" x14ac:dyDescent="0.35">
      <c r="A46" s="372"/>
      <c r="B46" s="375" t="s">
        <v>51</v>
      </c>
      <c r="C46" s="87">
        <f t="shared" ref="C46:C51" si="7">D46+E46+F46+G46+H46</f>
        <v>0</v>
      </c>
      <c r="D46" s="88"/>
      <c r="E46" s="88"/>
      <c r="F46" s="88"/>
      <c r="G46" s="88"/>
      <c r="H46" s="88"/>
      <c r="I46" s="366" t="s">
        <v>36</v>
      </c>
      <c r="J46" s="371" t="s">
        <v>117</v>
      </c>
      <c r="K46" s="51" t="s">
        <v>47</v>
      </c>
      <c r="L46" s="53">
        <f t="shared" ref="L46:L51" si="8">M46+N46+O46+P46+Q46</f>
        <v>0</v>
      </c>
      <c r="M46" s="116"/>
      <c r="N46" s="116"/>
      <c r="O46" s="116"/>
      <c r="P46" s="116"/>
      <c r="Q46" s="116"/>
      <c r="R46" s="13"/>
    </row>
    <row r="47" spans="1:18" s="5" customFormat="1" ht="84.75" customHeight="1" x14ac:dyDescent="0.35">
      <c r="A47" s="372"/>
      <c r="B47" s="399"/>
      <c r="C47" s="89">
        <f t="shared" si="7"/>
        <v>0</v>
      </c>
      <c r="D47" s="88"/>
      <c r="E47" s="88"/>
      <c r="F47" s="88"/>
      <c r="G47" s="88"/>
      <c r="H47" s="88"/>
      <c r="I47" s="368"/>
      <c r="J47" s="372"/>
      <c r="K47" s="52" t="s">
        <v>22</v>
      </c>
      <c r="L47" s="53">
        <f t="shared" si="8"/>
        <v>0</v>
      </c>
      <c r="M47" s="116"/>
      <c r="N47" s="116"/>
      <c r="O47" s="116"/>
      <c r="P47" s="116"/>
      <c r="Q47" s="116"/>
      <c r="R47" s="13"/>
    </row>
    <row r="48" spans="1:18" s="5" customFormat="1" ht="42" customHeight="1" x14ac:dyDescent="0.35">
      <c r="A48" s="372"/>
      <c r="B48" s="399" t="s">
        <v>52</v>
      </c>
      <c r="C48" s="89">
        <f t="shared" si="7"/>
        <v>0</v>
      </c>
      <c r="D48" s="88"/>
      <c r="E48" s="88"/>
      <c r="F48" s="88"/>
      <c r="G48" s="88"/>
      <c r="H48" s="88"/>
      <c r="I48" s="366" t="s">
        <v>37</v>
      </c>
      <c r="J48" s="372"/>
      <c r="K48" s="51" t="s">
        <v>47</v>
      </c>
      <c r="L48" s="53">
        <f t="shared" si="8"/>
        <v>0</v>
      </c>
      <c r="M48" s="116"/>
      <c r="N48" s="116"/>
      <c r="O48" s="116"/>
      <c r="P48" s="116"/>
      <c r="Q48" s="116"/>
      <c r="R48" s="13"/>
    </row>
    <row r="49" spans="1:18" s="5" customFormat="1" ht="80.25" customHeight="1" x14ac:dyDescent="0.35">
      <c r="A49" s="372"/>
      <c r="B49" s="399"/>
      <c r="C49" s="89">
        <f t="shared" si="7"/>
        <v>0</v>
      </c>
      <c r="D49" s="88"/>
      <c r="E49" s="88"/>
      <c r="F49" s="88"/>
      <c r="G49" s="88"/>
      <c r="H49" s="88"/>
      <c r="I49" s="368"/>
      <c r="J49" s="372"/>
      <c r="K49" s="52" t="s">
        <v>22</v>
      </c>
      <c r="L49" s="53">
        <f t="shared" si="8"/>
        <v>0</v>
      </c>
      <c r="M49" s="116"/>
      <c r="N49" s="116"/>
      <c r="O49" s="116"/>
      <c r="P49" s="116"/>
      <c r="Q49" s="116"/>
      <c r="R49" s="13"/>
    </row>
    <row r="50" spans="1:18" s="5" customFormat="1" ht="62.25" customHeight="1" x14ac:dyDescent="0.35">
      <c r="A50" s="372"/>
      <c r="B50" s="399" t="s">
        <v>53</v>
      </c>
      <c r="C50" s="89">
        <f t="shared" si="7"/>
        <v>0</v>
      </c>
      <c r="D50" s="88"/>
      <c r="E50" s="88"/>
      <c r="F50" s="88"/>
      <c r="G50" s="88"/>
      <c r="H50" s="88"/>
      <c r="I50" s="366" t="s">
        <v>38</v>
      </c>
      <c r="J50" s="372"/>
      <c r="K50" s="51" t="s">
        <v>47</v>
      </c>
      <c r="L50" s="53">
        <f t="shared" si="8"/>
        <v>0</v>
      </c>
      <c r="M50" s="116"/>
      <c r="N50" s="116"/>
      <c r="O50" s="116"/>
      <c r="P50" s="116"/>
      <c r="Q50" s="116"/>
      <c r="R50" s="13"/>
    </row>
    <row r="51" spans="1:18" s="5" customFormat="1" ht="60" customHeight="1" x14ac:dyDescent="0.35">
      <c r="A51" s="373"/>
      <c r="B51" s="399"/>
      <c r="C51" s="89">
        <f t="shared" si="7"/>
        <v>0</v>
      </c>
      <c r="D51" s="88"/>
      <c r="E51" s="88"/>
      <c r="F51" s="88"/>
      <c r="G51" s="88"/>
      <c r="H51" s="88"/>
      <c r="I51" s="368"/>
      <c r="J51" s="373"/>
      <c r="K51" s="52" t="s">
        <v>22</v>
      </c>
      <c r="L51" s="53">
        <f t="shared" si="8"/>
        <v>0</v>
      </c>
      <c r="M51" s="116"/>
      <c r="N51" s="116"/>
      <c r="O51" s="116"/>
      <c r="P51" s="116"/>
      <c r="Q51" s="116"/>
      <c r="R51" s="13"/>
    </row>
    <row r="52" spans="1:18" s="5" customFormat="1" ht="87.75" customHeight="1" x14ac:dyDescent="0.35">
      <c r="A52" s="90"/>
      <c r="B52" s="18"/>
      <c r="C52" s="112"/>
      <c r="D52" s="29"/>
      <c r="E52" s="29"/>
      <c r="F52" s="29"/>
      <c r="G52" s="29"/>
      <c r="H52" s="29"/>
      <c r="I52" s="29"/>
      <c r="J52" s="91"/>
      <c r="K52" s="92" t="s">
        <v>19</v>
      </c>
      <c r="L52" s="53">
        <f t="shared" ref="L52:L57" si="9">M52+N52+O52+P52+Q52</f>
        <v>141815</v>
      </c>
      <c r="M52" s="93">
        <f>M53+M54</f>
        <v>28215</v>
      </c>
      <c r="N52" s="93">
        <f>N53+N54</f>
        <v>27460</v>
      </c>
      <c r="O52" s="93">
        <f>O53+O54</f>
        <v>28240</v>
      </c>
      <c r="P52" s="93">
        <f>P53+P54</f>
        <v>28500</v>
      </c>
      <c r="Q52" s="93">
        <f>Q53+Q54</f>
        <v>29400</v>
      </c>
      <c r="R52" s="13"/>
    </row>
    <row r="53" spans="1:18" s="5" customFormat="1" ht="95.25" customHeight="1" x14ac:dyDescent="0.35">
      <c r="A53" s="90"/>
      <c r="B53" s="18"/>
      <c r="C53" s="18"/>
      <c r="D53" s="29"/>
      <c r="E53" s="29"/>
      <c r="F53" s="29"/>
      <c r="G53" s="29"/>
      <c r="H53" s="29"/>
      <c r="I53" s="29"/>
      <c r="J53" s="57" t="s">
        <v>20</v>
      </c>
      <c r="K53" s="58" t="s">
        <v>47</v>
      </c>
      <c r="L53" s="53">
        <f t="shared" si="9"/>
        <v>0</v>
      </c>
      <c r="M53" s="94">
        <f t="shared" ref="M53:Q53" si="10">M41+M44+M46+M48+M50</f>
        <v>0</v>
      </c>
      <c r="N53" s="94">
        <f t="shared" si="10"/>
        <v>0</v>
      </c>
      <c r="O53" s="94">
        <f t="shared" si="10"/>
        <v>0</v>
      </c>
      <c r="P53" s="94">
        <f t="shared" si="10"/>
        <v>0</v>
      </c>
      <c r="Q53" s="94">
        <f t="shared" si="10"/>
        <v>0</v>
      </c>
      <c r="R53" s="13"/>
    </row>
    <row r="54" spans="1:18" s="5" customFormat="1" ht="75" customHeight="1" x14ac:dyDescent="0.35">
      <c r="A54" s="90"/>
      <c r="B54" s="18"/>
      <c r="C54" s="18"/>
      <c r="D54" s="29"/>
      <c r="E54" s="29"/>
      <c r="F54" s="29"/>
      <c r="G54" s="29"/>
      <c r="H54" s="29"/>
      <c r="I54" s="29"/>
      <c r="J54" s="30"/>
      <c r="K54" s="45" t="s">
        <v>22</v>
      </c>
      <c r="L54" s="53">
        <f t="shared" si="9"/>
        <v>141815</v>
      </c>
      <c r="M54" s="94">
        <f>M42+M45+M47+M49+M51+M43</f>
        <v>28215</v>
      </c>
      <c r="N54" s="94">
        <f t="shared" ref="N54:Q54" si="11">N42+N45+N47+N49+N51+N43</f>
        <v>27460</v>
      </c>
      <c r="O54" s="94">
        <f t="shared" si="11"/>
        <v>28240</v>
      </c>
      <c r="P54" s="94">
        <f t="shared" si="11"/>
        <v>28500</v>
      </c>
      <c r="Q54" s="94">
        <f t="shared" si="11"/>
        <v>29400</v>
      </c>
      <c r="R54" s="13"/>
    </row>
    <row r="55" spans="1:18" s="5" customFormat="1" ht="109.5" customHeight="1" x14ac:dyDescent="0.35">
      <c r="A55" s="412"/>
      <c r="B55" s="413"/>
      <c r="C55" s="25"/>
      <c r="D55" s="25"/>
      <c r="E55" s="25"/>
      <c r="F55" s="25"/>
      <c r="G55" s="25"/>
      <c r="H55" s="25"/>
      <c r="I55" s="25"/>
      <c r="J55" s="95"/>
      <c r="K55" s="96" t="s">
        <v>21</v>
      </c>
      <c r="L55" s="97">
        <f t="shared" ref="L55:Q55" si="12">L56+L57</f>
        <v>251168</v>
      </c>
      <c r="M55" s="97">
        <f t="shared" si="12"/>
        <v>49191</v>
      </c>
      <c r="N55" s="97">
        <f t="shared" si="12"/>
        <v>48842</v>
      </c>
      <c r="O55" s="97">
        <f t="shared" si="12"/>
        <v>50195</v>
      </c>
      <c r="P55" s="97">
        <f t="shared" si="12"/>
        <v>50730</v>
      </c>
      <c r="Q55" s="97">
        <f t="shared" si="12"/>
        <v>52210</v>
      </c>
      <c r="R55" s="13"/>
    </row>
    <row r="56" spans="1:18" s="5" customFormat="1" ht="39" customHeight="1" x14ac:dyDescent="0.35">
      <c r="A56" s="24"/>
      <c r="B56" s="25"/>
      <c r="C56" s="25"/>
      <c r="D56" s="25"/>
      <c r="E56" s="25"/>
      <c r="F56" s="25"/>
      <c r="G56" s="25"/>
      <c r="H56" s="25"/>
      <c r="I56" s="25"/>
      <c r="J56" s="98" t="s">
        <v>20</v>
      </c>
      <c r="K56" s="38" t="s">
        <v>47</v>
      </c>
      <c r="L56" s="97">
        <f t="shared" si="9"/>
        <v>1350</v>
      </c>
      <c r="M56" s="97">
        <f>M24+M39+M53+M34</f>
        <v>200</v>
      </c>
      <c r="N56" s="97">
        <f t="shared" ref="N56:Q56" si="13">N24+N39+N53+N34</f>
        <v>250</v>
      </c>
      <c r="O56" s="97">
        <f t="shared" si="13"/>
        <v>300</v>
      </c>
      <c r="P56" s="97">
        <f t="shared" si="13"/>
        <v>300</v>
      </c>
      <c r="Q56" s="97">
        <f t="shared" si="13"/>
        <v>300</v>
      </c>
      <c r="R56" s="13"/>
    </row>
    <row r="57" spans="1:18" s="5" customFormat="1" ht="62.25" customHeight="1" x14ac:dyDescent="0.35">
      <c r="A57" s="99"/>
      <c r="B57" s="100"/>
      <c r="C57" s="100"/>
      <c r="D57" s="100"/>
      <c r="E57" s="100"/>
      <c r="F57" s="100"/>
      <c r="G57" s="100"/>
      <c r="H57" s="100"/>
      <c r="I57" s="100"/>
      <c r="J57" s="101"/>
      <c r="K57" s="39" t="s">
        <v>22</v>
      </c>
      <c r="L57" s="97">
        <f t="shared" si="9"/>
        <v>249818</v>
      </c>
      <c r="M57" s="97">
        <f>M10+M25+M35+M40+M54</f>
        <v>48991</v>
      </c>
      <c r="N57" s="97">
        <f t="shared" ref="N57:Q57" si="14">N10+N25+N35+N40+N54</f>
        <v>48592</v>
      </c>
      <c r="O57" s="97">
        <f t="shared" si="14"/>
        <v>49895</v>
      </c>
      <c r="P57" s="97">
        <f t="shared" si="14"/>
        <v>50430</v>
      </c>
      <c r="Q57" s="97">
        <f t="shared" si="14"/>
        <v>51910</v>
      </c>
      <c r="R57" s="13"/>
    </row>
    <row r="58" spans="1:18" ht="23.25" x14ac:dyDescent="0.35">
      <c r="A58" s="23"/>
      <c r="B58" s="23"/>
      <c r="C58" s="23"/>
      <c r="D58" s="23"/>
      <c r="E58" s="23"/>
      <c r="F58" s="23"/>
      <c r="G58" s="23"/>
      <c r="H58" s="23"/>
      <c r="I58" s="23"/>
      <c r="J58" s="37"/>
      <c r="K58" s="36"/>
      <c r="L58" s="23"/>
      <c r="M58" s="23"/>
      <c r="N58" s="23"/>
      <c r="O58" s="23"/>
      <c r="P58" s="23"/>
      <c r="Q58" s="23"/>
      <c r="R58" s="17"/>
    </row>
    <row r="59" spans="1:18" ht="30.75" customHeight="1" x14ac:dyDescent="0.35">
      <c r="A59" s="23"/>
      <c r="B59" s="23"/>
      <c r="C59" s="23"/>
      <c r="D59" s="23"/>
      <c r="E59" s="23"/>
      <c r="F59" s="23"/>
      <c r="G59" s="23"/>
      <c r="H59" s="23"/>
      <c r="I59" s="23"/>
      <c r="J59" s="37"/>
      <c r="K59" s="36"/>
      <c r="L59" s="23"/>
      <c r="M59" s="23"/>
      <c r="N59" s="23"/>
      <c r="O59" s="23"/>
      <c r="P59" s="23"/>
      <c r="Q59" s="23"/>
      <c r="R59" s="17"/>
    </row>
    <row r="60" spans="1:18" ht="30.75" customHeight="1" x14ac:dyDescent="0.35">
      <c r="A60" s="23"/>
      <c r="B60" s="23"/>
      <c r="C60" s="23"/>
      <c r="D60" s="23"/>
      <c r="E60" s="23"/>
      <c r="F60" s="23"/>
      <c r="G60" s="23"/>
      <c r="H60" s="23"/>
      <c r="I60" s="23"/>
      <c r="J60" s="37"/>
      <c r="K60" s="36"/>
      <c r="L60" s="23"/>
      <c r="M60" s="23"/>
      <c r="N60" s="23"/>
      <c r="O60" s="23"/>
      <c r="P60" s="23"/>
      <c r="Q60" s="23"/>
      <c r="R60" s="17"/>
    </row>
    <row r="61" spans="1:18" ht="30.75" customHeight="1" x14ac:dyDescent="0.3">
      <c r="A61" s="414" t="s">
        <v>60</v>
      </c>
      <c r="B61" s="414"/>
      <c r="C61" s="414"/>
      <c r="D61" s="414"/>
      <c r="E61" s="414"/>
      <c r="F61" s="414"/>
      <c r="G61" s="414"/>
      <c r="H61" s="414"/>
      <c r="I61" s="414"/>
      <c r="J61" s="414"/>
      <c r="K61" s="414"/>
      <c r="L61" s="414"/>
      <c r="M61" s="414"/>
      <c r="N61" s="414"/>
      <c r="O61" s="414"/>
      <c r="P61" s="414"/>
      <c r="Q61" s="414"/>
      <c r="R61" s="17"/>
    </row>
    <row r="62" spans="1:18" ht="32.25" customHeight="1" x14ac:dyDescent="0.4">
      <c r="A62" s="415"/>
      <c r="B62" s="415"/>
      <c r="C62" s="415"/>
      <c r="D62" s="415"/>
      <c r="E62" s="415"/>
      <c r="F62" s="415"/>
      <c r="G62" s="415"/>
      <c r="H62" s="415"/>
      <c r="I62" s="415"/>
      <c r="J62" s="415"/>
      <c r="K62" s="415"/>
      <c r="L62" s="415"/>
      <c r="M62" s="415"/>
      <c r="N62" s="415"/>
      <c r="O62" s="415"/>
      <c r="P62" s="415"/>
      <c r="Q62" s="415"/>
      <c r="R62" s="17"/>
    </row>
    <row r="63" spans="1:18" ht="26.25" x14ac:dyDescent="0.4">
      <c r="A63" s="415"/>
      <c r="B63" s="415"/>
      <c r="C63" s="415"/>
      <c r="D63" s="415"/>
      <c r="E63" s="415"/>
      <c r="F63" s="415"/>
      <c r="G63" s="415"/>
      <c r="H63" s="415"/>
      <c r="I63" s="415"/>
      <c r="J63" s="415"/>
      <c r="K63" s="415"/>
      <c r="L63" s="415"/>
      <c r="M63" s="415"/>
      <c r="N63" s="415"/>
      <c r="O63" s="415"/>
      <c r="P63" s="415"/>
      <c r="Q63" s="415"/>
      <c r="R63" s="17"/>
    </row>
    <row r="64" spans="1:18" x14ac:dyDescent="0.25">
      <c r="A64" s="17"/>
      <c r="B64" s="17"/>
      <c r="C64" s="17"/>
      <c r="D64" s="17"/>
      <c r="E64" s="17"/>
      <c r="F64" s="17"/>
      <c r="G64" s="17"/>
      <c r="H64" s="17"/>
      <c r="I64" s="17"/>
      <c r="J64" s="16"/>
      <c r="K64" s="15"/>
      <c r="L64" s="17"/>
      <c r="M64" s="17"/>
      <c r="N64" s="17"/>
      <c r="O64" s="17"/>
      <c r="P64" s="17"/>
      <c r="Q64" s="17"/>
      <c r="R64" s="17"/>
    </row>
    <row r="65" spans="1:18" x14ac:dyDescent="0.25">
      <c r="A65" s="17"/>
      <c r="B65" s="17"/>
      <c r="C65" s="17"/>
      <c r="D65" s="17"/>
      <c r="E65" s="17"/>
      <c r="F65" s="17"/>
      <c r="G65" s="17"/>
      <c r="H65" s="17"/>
      <c r="I65" s="17"/>
      <c r="J65" s="16"/>
      <c r="K65" s="15"/>
      <c r="L65" s="17"/>
      <c r="M65" s="17"/>
      <c r="N65" s="17"/>
      <c r="O65" s="17"/>
      <c r="P65" s="17"/>
      <c r="Q65" s="17"/>
      <c r="R65" s="17"/>
    </row>
    <row r="66" spans="1:18" x14ac:dyDescent="0.25">
      <c r="C66" s="4"/>
      <c r="D66" s="4"/>
      <c r="E66" s="4"/>
      <c r="F66" s="4"/>
      <c r="G66" s="4"/>
      <c r="H66" s="4"/>
      <c r="L66" s="4"/>
      <c r="M66" s="4"/>
      <c r="N66" s="4"/>
      <c r="O66" s="4"/>
      <c r="P66" s="4"/>
      <c r="Q66" s="4"/>
      <c r="R66" s="4"/>
    </row>
    <row r="67" spans="1:18" x14ac:dyDescent="0.25">
      <c r="C67" s="4"/>
      <c r="D67" s="4"/>
      <c r="E67" s="4"/>
      <c r="F67" s="4"/>
      <c r="G67" s="4"/>
      <c r="H67" s="4"/>
      <c r="L67" s="4"/>
      <c r="M67" s="4"/>
      <c r="N67" s="4"/>
      <c r="O67" s="4"/>
      <c r="P67" s="4"/>
      <c r="Q67" s="4"/>
      <c r="R67" s="4"/>
    </row>
    <row r="68" spans="1:18" x14ac:dyDescent="0.25">
      <c r="C68" s="4"/>
      <c r="D68" s="4"/>
      <c r="E68" s="4"/>
      <c r="F68" s="4"/>
      <c r="G68" s="4"/>
      <c r="H68" s="4"/>
      <c r="L68" s="4"/>
      <c r="M68" s="4"/>
      <c r="N68" s="4"/>
      <c r="O68" s="4"/>
      <c r="P68" s="4"/>
      <c r="Q68" s="4"/>
      <c r="R68" s="4"/>
    </row>
    <row r="69" spans="1:18" x14ac:dyDescent="0.25">
      <c r="C69" s="4"/>
      <c r="D69" s="4"/>
      <c r="E69" s="4"/>
      <c r="F69" s="4"/>
      <c r="G69" s="4"/>
      <c r="H69" s="4"/>
      <c r="L69" s="4"/>
      <c r="M69" s="4"/>
      <c r="N69" s="4"/>
      <c r="O69" s="4"/>
      <c r="P69" s="4"/>
      <c r="Q69" s="4"/>
      <c r="R69" s="4"/>
    </row>
    <row r="70" spans="1:18" x14ac:dyDescent="0.25">
      <c r="C70" s="4"/>
      <c r="D70" s="4"/>
      <c r="E70" s="4"/>
      <c r="F70" s="4"/>
      <c r="G70" s="4"/>
      <c r="H70" s="4"/>
      <c r="L70" s="4"/>
      <c r="M70" s="4"/>
      <c r="N70" s="4"/>
      <c r="O70" s="4"/>
      <c r="P70" s="4"/>
      <c r="Q70" s="4"/>
      <c r="R70" s="4"/>
    </row>
    <row r="71" spans="1:18" x14ac:dyDescent="0.25">
      <c r="C71" s="4"/>
      <c r="D71" s="4"/>
      <c r="E71" s="4"/>
      <c r="F71" s="4"/>
      <c r="G71" s="4"/>
      <c r="H71" s="4"/>
      <c r="L71" s="4"/>
      <c r="M71" s="4"/>
      <c r="N71" s="4"/>
      <c r="O71" s="4"/>
      <c r="P71" s="4"/>
      <c r="Q71" s="4"/>
      <c r="R71" s="4"/>
    </row>
    <row r="72" spans="1:18" x14ac:dyDescent="0.25">
      <c r="C72" s="4"/>
      <c r="D72" s="4"/>
      <c r="E72" s="4"/>
      <c r="F72" s="4"/>
      <c r="G72" s="4"/>
      <c r="H72" s="4"/>
      <c r="L72" s="4"/>
      <c r="M72" s="4"/>
      <c r="N72" s="4"/>
      <c r="O72" s="4"/>
      <c r="P72" s="4"/>
      <c r="Q72" s="4"/>
      <c r="R72" s="4"/>
    </row>
    <row r="73" spans="1:18" x14ac:dyDescent="0.25">
      <c r="C73" s="4"/>
      <c r="D73" s="4"/>
      <c r="E73" s="4"/>
      <c r="F73" s="4"/>
      <c r="G73" s="4"/>
      <c r="H73" s="4"/>
      <c r="L73" s="4"/>
      <c r="M73" s="4"/>
      <c r="N73" s="4"/>
      <c r="O73" s="4"/>
      <c r="P73" s="4"/>
      <c r="Q73" s="4"/>
      <c r="R73" s="4"/>
    </row>
    <row r="74" spans="1:18" x14ac:dyDescent="0.25">
      <c r="C74" s="4"/>
      <c r="D74" s="4"/>
      <c r="E74" s="4"/>
      <c r="F74" s="4"/>
      <c r="G74" s="4"/>
      <c r="H74" s="4"/>
      <c r="L74" s="4"/>
      <c r="M74" s="4"/>
      <c r="N74" s="4"/>
      <c r="O74" s="4"/>
      <c r="P74" s="4"/>
      <c r="Q74" s="4"/>
      <c r="R74" s="4"/>
    </row>
    <row r="75" spans="1:18" x14ac:dyDescent="0.25">
      <c r="C75" s="4"/>
      <c r="D75" s="4"/>
      <c r="E75" s="4"/>
      <c r="F75" s="4"/>
      <c r="G75" s="4"/>
      <c r="H75" s="4"/>
      <c r="L75" s="4"/>
      <c r="M75" s="4"/>
      <c r="N75" s="4"/>
      <c r="O75" s="4"/>
      <c r="P75" s="4"/>
      <c r="Q75" s="4"/>
      <c r="R75" s="4"/>
    </row>
    <row r="76" spans="1:18" x14ac:dyDescent="0.25">
      <c r="C76" s="4"/>
      <c r="D76" s="4"/>
      <c r="E76" s="4"/>
      <c r="F76" s="4"/>
      <c r="G76" s="4"/>
      <c r="H76" s="4"/>
      <c r="L76" s="4"/>
      <c r="M76" s="4"/>
      <c r="N76" s="4"/>
      <c r="O76" s="4"/>
      <c r="P76" s="4"/>
      <c r="Q76" s="4"/>
      <c r="R76" s="4"/>
    </row>
    <row r="77" spans="1:18" x14ac:dyDescent="0.25">
      <c r="C77" s="4"/>
      <c r="D77" s="4"/>
      <c r="E77" s="4"/>
      <c r="F77" s="4"/>
      <c r="G77" s="4"/>
      <c r="H77" s="4"/>
      <c r="L77" s="4"/>
      <c r="M77" s="4"/>
      <c r="N77" s="4"/>
      <c r="O77" s="4"/>
      <c r="P77" s="4"/>
      <c r="Q77" s="4"/>
      <c r="R77" s="4"/>
    </row>
    <row r="78" spans="1:18" x14ac:dyDescent="0.25">
      <c r="C78" s="4"/>
      <c r="D78" s="4"/>
      <c r="E78" s="4"/>
      <c r="F78" s="4"/>
      <c r="G78" s="4"/>
      <c r="H78" s="4"/>
      <c r="L78" s="4"/>
      <c r="M78" s="4"/>
      <c r="N78" s="4"/>
      <c r="O78" s="4"/>
      <c r="P78" s="4"/>
      <c r="Q78" s="4"/>
      <c r="R78" s="4"/>
    </row>
    <row r="79" spans="1:18" x14ac:dyDescent="0.25">
      <c r="C79" s="4"/>
      <c r="D79" s="4"/>
      <c r="E79" s="4"/>
      <c r="F79" s="4"/>
      <c r="G79" s="4"/>
      <c r="H79" s="4"/>
      <c r="L79" s="4"/>
      <c r="M79" s="4"/>
      <c r="N79" s="4"/>
      <c r="O79" s="4"/>
      <c r="P79" s="4"/>
      <c r="Q79" s="4"/>
      <c r="R79" s="4"/>
    </row>
    <row r="80" spans="1:18" x14ac:dyDescent="0.25">
      <c r="C80" s="4"/>
      <c r="D80" s="4"/>
      <c r="E80" s="4"/>
      <c r="F80" s="4"/>
      <c r="G80" s="4"/>
      <c r="H80" s="4"/>
      <c r="L80" s="4"/>
      <c r="M80" s="4"/>
      <c r="N80" s="4"/>
      <c r="O80" s="4"/>
      <c r="P80" s="4"/>
      <c r="Q80" s="4"/>
      <c r="R80" s="4"/>
    </row>
  </sheetData>
  <mergeCells count="121">
    <mergeCell ref="A55:B55"/>
    <mergeCell ref="A61:Q61"/>
    <mergeCell ref="A62:Q62"/>
    <mergeCell ref="A63:Q63"/>
    <mergeCell ref="H44:H45"/>
    <mergeCell ref="I44:I45"/>
    <mergeCell ref="B46:B47"/>
    <mergeCell ref="I46:I47"/>
    <mergeCell ref="J46:J51"/>
    <mergeCell ref="B48:B49"/>
    <mergeCell ref="I48:I49"/>
    <mergeCell ref="B50:B51"/>
    <mergeCell ref="I50:I51"/>
    <mergeCell ref="N32:N33"/>
    <mergeCell ref="O32:O33"/>
    <mergeCell ref="P32:P33"/>
    <mergeCell ref="G41:G42"/>
    <mergeCell ref="H41:H42"/>
    <mergeCell ref="I41:I42"/>
    <mergeCell ref="J41:J45"/>
    <mergeCell ref="B44:B45"/>
    <mergeCell ref="C44:C45"/>
    <mergeCell ref="D44:D45"/>
    <mergeCell ref="E44:E45"/>
    <mergeCell ref="F44:F45"/>
    <mergeCell ref="G44:G45"/>
    <mergeCell ref="A36:A40"/>
    <mergeCell ref="I36:I37"/>
    <mergeCell ref="J36:J37"/>
    <mergeCell ref="A41:A51"/>
    <mergeCell ref="B41:B42"/>
    <mergeCell ref="C41:C42"/>
    <mergeCell ref="D41:D42"/>
    <mergeCell ref="E41:E42"/>
    <mergeCell ref="F41:F42"/>
    <mergeCell ref="Q20:Q21"/>
    <mergeCell ref="A26:A35"/>
    <mergeCell ref="B26:B27"/>
    <mergeCell ref="C26:C27"/>
    <mergeCell ref="D26:D27"/>
    <mergeCell ref="E26:E27"/>
    <mergeCell ref="F26:F27"/>
    <mergeCell ref="G26:G27"/>
    <mergeCell ref="H26:H27"/>
    <mergeCell ref="I26:I27"/>
    <mergeCell ref="J26:J31"/>
    <mergeCell ref="I28:I29"/>
    <mergeCell ref="B30:B31"/>
    <mergeCell ref="C30:C31"/>
    <mergeCell ref="D30:D31"/>
    <mergeCell ref="E30:E31"/>
    <mergeCell ref="F30:F31"/>
    <mergeCell ref="G30:G31"/>
    <mergeCell ref="H30:H31"/>
    <mergeCell ref="I30:I31"/>
    <mergeCell ref="Q32:Q33"/>
    <mergeCell ref="K32:K33"/>
    <mergeCell ref="L32:L33"/>
    <mergeCell ref="M32:M33"/>
    <mergeCell ref="Q16:Q17"/>
    <mergeCell ref="I18:I19"/>
    <mergeCell ref="B20:B21"/>
    <mergeCell ref="I20:I22"/>
    <mergeCell ref="K20:K21"/>
    <mergeCell ref="L20:L21"/>
    <mergeCell ref="M20:M21"/>
    <mergeCell ref="N20:N21"/>
    <mergeCell ref="O20:O21"/>
    <mergeCell ref="P20:P21"/>
    <mergeCell ref="K16:K17"/>
    <mergeCell ref="L16:L17"/>
    <mergeCell ref="M16:M17"/>
    <mergeCell ref="N16:N17"/>
    <mergeCell ref="O16:O17"/>
    <mergeCell ref="P16:P17"/>
    <mergeCell ref="J11:J22"/>
    <mergeCell ref="I13:I14"/>
    <mergeCell ref="B15:B17"/>
    <mergeCell ref="C15:C16"/>
    <mergeCell ref="D15:D16"/>
    <mergeCell ref="E15:E16"/>
    <mergeCell ref="F15:F16"/>
    <mergeCell ref="G15:G16"/>
    <mergeCell ref="H15:H16"/>
    <mergeCell ref="I15:I17"/>
    <mergeCell ref="J6:J7"/>
    <mergeCell ref="A11:A25"/>
    <mergeCell ref="B11:B12"/>
    <mergeCell ref="C11:C12"/>
    <mergeCell ref="D11:D12"/>
    <mergeCell ref="E11:E12"/>
    <mergeCell ref="F11:F12"/>
    <mergeCell ref="G11:G12"/>
    <mergeCell ref="H11:H12"/>
    <mergeCell ref="I11:I12"/>
    <mergeCell ref="A6:A10"/>
    <mergeCell ref="B6:B7"/>
    <mergeCell ref="C6:C7"/>
    <mergeCell ref="D6:D7"/>
    <mergeCell ref="E6:E7"/>
    <mergeCell ref="F6:F7"/>
    <mergeCell ref="G6:G7"/>
    <mergeCell ref="H6:H7"/>
    <mergeCell ref="I6:I7"/>
    <mergeCell ref="O1:R1"/>
    <mergeCell ref="A2:Q2"/>
    <mergeCell ref="A3:A5"/>
    <mergeCell ref="B3:B5"/>
    <mergeCell ref="C3:H3"/>
    <mergeCell ref="I3:I5"/>
    <mergeCell ref="J3:J5"/>
    <mergeCell ref="K3:K5"/>
    <mergeCell ref="L3:L5"/>
    <mergeCell ref="M3:Q3"/>
    <mergeCell ref="Q4:Q5"/>
    <mergeCell ref="C4:C5"/>
    <mergeCell ref="D4:H4"/>
    <mergeCell ref="M4:M5"/>
    <mergeCell ref="N4:N5"/>
    <mergeCell ref="O4:O5"/>
    <mergeCell ref="P4:P5"/>
  </mergeCells>
  <printOptions horizontalCentered="1"/>
  <pageMargins left="0.31" right="0.19685039370078741" top="0.35" bottom="0.34" header="0.15748031496062992" footer="0"/>
  <pageSetup paperSize="9" scale="13" fitToHeight="8" orientation="landscape" r:id="rId1"/>
  <headerFooter alignWithMargins="0"/>
  <rowBreaks count="1" manualBreakCount="1">
    <brk id="65" max="16383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tabColor rgb="FF7030A0"/>
  </sheetPr>
  <dimension ref="A1:R80"/>
  <sheetViews>
    <sheetView view="pageBreakPreview" topLeftCell="B1" zoomScale="50" zoomScaleNormal="60" zoomScaleSheetLayoutView="49" workbookViewId="0">
      <selection activeCell="M28" sqref="M28"/>
    </sheetView>
  </sheetViews>
  <sheetFormatPr defaultColWidth="9.140625" defaultRowHeight="15.75" x14ac:dyDescent="0.25"/>
  <cols>
    <col min="1" max="1" width="42.7109375" style="4" customWidth="1"/>
    <col min="2" max="2" width="55.85546875" style="4" customWidth="1"/>
    <col min="3" max="3" width="12" style="3" customWidth="1"/>
    <col min="4" max="8" width="9.28515625" style="3" customWidth="1"/>
    <col min="9" max="9" width="52.7109375" style="4" customWidth="1"/>
    <col min="10" max="10" width="40" style="7" customWidth="1"/>
    <col min="11" max="11" width="34.28515625" style="6" customWidth="1"/>
    <col min="12" max="12" width="20.28515625" style="3" customWidth="1"/>
    <col min="13" max="13" width="15.5703125" style="1" customWidth="1"/>
    <col min="14" max="14" width="14.7109375" style="1" customWidth="1"/>
    <col min="15" max="16" width="15.85546875" style="1" customWidth="1"/>
    <col min="17" max="17" width="14.85546875" style="1" customWidth="1"/>
    <col min="18" max="16384" width="9.140625" style="1"/>
  </cols>
  <sheetData>
    <row r="1" spans="1:18" ht="56.25" customHeight="1" x14ac:dyDescent="0.2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9"/>
      <c r="M1" s="9"/>
      <c r="N1" s="10"/>
      <c r="O1" s="358" t="s">
        <v>35</v>
      </c>
      <c r="P1" s="358"/>
      <c r="Q1" s="358"/>
      <c r="R1" s="358"/>
    </row>
    <row r="2" spans="1:18" ht="77.25" customHeight="1" thickBot="1" x14ac:dyDescent="0.3">
      <c r="A2" s="359" t="s">
        <v>41</v>
      </c>
      <c r="B2" s="359"/>
      <c r="C2" s="359"/>
      <c r="D2" s="359"/>
      <c r="E2" s="359"/>
      <c r="F2" s="359"/>
      <c r="G2" s="359"/>
      <c r="H2" s="359"/>
      <c r="I2" s="359"/>
      <c r="J2" s="359"/>
      <c r="K2" s="359"/>
      <c r="L2" s="359"/>
      <c r="M2" s="359"/>
      <c r="N2" s="359"/>
      <c r="O2" s="359"/>
      <c r="P2" s="359"/>
      <c r="Q2" s="359"/>
      <c r="R2" s="11"/>
    </row>
    <row r="3" spans="1:18" ht="32.25" customHeight="1" x14ac:dyDescent="0.25">
      <c r="A3" s="360" t="s">
        <v>0</v>
      </c>
      <c r="B3" s="360" t="s">
        <v>1</v>
      </c>
      <c r="C3" s="360" t="s">
        <v>2</v>
      </c>
      <c r="D3" s="360"/>
      <c r="E3" s="360"/>
      <c r="F3" s="360"/>
      <c r="G3" s="360"/>
      <c r="H3" s="360"/>
      <c r="I3" s="360" t="s">
        <v>3</v>
      </c>
      <c r="J3" s="361" t="s">
        <v>4</v>
      </c>
      <c r="K3" s="362" t="s">
        <v>23</v>
      </c>
      <c r="L3" s="362" t="s">
        <v>45</v>
      </c>
      <c r="M3" s="363" t="s">
        <v>46</v>
      </c>
      <c r="N3" s="363"/>
      <c r="O3" s="363"/>
      <c r="P3" s="363"/>
      <c r="Q3" s="363"/>
      <c r="R3" s="11"/>
    </row>
    <row r="4" spans="1:18" s="2" customFormat="1" ht="19.5" customHeight="1" x14ac:dyDescent="0.25">
      <c r="A4" s="360"/>
      <c r="B4" s="360"/>
      <c r="C4" s="360" t="s">
        <v>5</v>
      </c>
      <c r="D4" s="363" t="s">
        <v>46</v>
      </c>
      <c r="E4" s="363"/>
      <c r="F4" s="363"/>
      <c r="G4" s="363"/>
      <c r="H4" s="363"/>
      <c r="I4" s="360"/>
      <c r="J4" s="361"/>
      <c r="K4" s="360"/>
      <c r="L4" s="360"/>
      <c r="M4" s="363">
        <v>2021</v>
      </c>
      <c r="N4" s="363">
        <v>2022</v>
      </c>
      <c r="O4" s="363">
        <v>2023</v>
      </c>
      <c r="P4" s="363">
        <v>2024</v>
      </c>
      <c r="Q4" s="363">
        <v>2025</v>
      </c>
      <c r="R4" s="12"/>
    </row>
    <row r="5" spans="1:18" s="5" customFormat="1" ht="102" customHeight="1" x14ac:dyDescent="0.35">
      <c r="A5" s="360"/>
      <c r="B5" s="360"/>
      <c r="C5" s="360"/>
      <c r="D5" s="50">
        <v>2021</v>
      </c>
      <c r="E5" s="50">
        <v>2022</v>
      </c>
      <c r="F5" s="50">
        <v>2023</v>
      </c>
      <c r="G5" s="50">
        <v>2024</v>
      </c>
      <c r="H5" s="50">
        <v>2025</v>
      </c>
      <c r="I5" s="360"/>
      <c r="J5" s="361"/>
      <c r="K5" s="360"/>
      <c r="L5" s="360"/>
      <c r="M5" s="363"/>
      <c r="N5" s="363"/>
      <c r="O5" s="363"/>
      <c r="P5" s="363"/>
      <c r="Q5" s="363"/>
      <c r="R5" s="13"/>
    </row>
    <row r="6" spans="1:18" s="5" customFormat="1" ht="21" customHeight="1" x14ac:dyDescent="0.35">
      <c r="A6" s="377" t="s">
        <v>6</v>
      </c>
      <c r="B6" s="380" t="s">
        <v>44</v>
      </c>
      <c r="C6" s="416">
        <f>D6+E6+F6+G6+H6</f>
        <v>0</v>
      </c>
      <c r="D6" s="364"/>
      <c r="E6" s="364"/>
      <c r="F6" s="364"/>
      <c r="G6" s="364"/>
      <c r="H6" s="364"/>
      <c r="I6" s="381" t="s">
        <v>42</v>
      </c>
      <c r="J6" s="369" t="s">
        <v>121</v>
      </c>
      <c r="K6" s="51" t="s">
        <v>47</v>
      </c>
      <c r="L6" s="27">
        <f>M6+N6+O6+P6+Q6</f>
        <v>0</v>
      </c>
      <c r="M6" s="48"/>
      <c r="N6" s="48"/>
      <c r="O6" s="48"/>
      <c r="P6" s="48"/>
      <c r="Q6" s="48"/>
      <c r="R6" s="13"/>
    </row>
    <row r="7" spans="1:18" s="5" customFormat="1" ht="51.75" customHeight="1" x14ac:dyDescent="0.35">
      <c r="A7" s="378"/>
      <c r="B7" s="380"/>
      <c r="C7" s="416"/>
      <c r="D7" s="364"/>
      <c r="E7" s="364"/>
      <c r="F7" s="364"/>
      <c r="G7" s="364"/>
      <c r="H7" s="364"/>
      <c r="I7" s="382"/>
      <c r="J7" s="370"/>
      <c r="K7" s="52" t="s">
        <v>22</v>
      </c>
      <c r="L7" s="53">
        <f t="shared" ref="L7:L16" si="0">M7+N7+O7+P7+Q7</f>
        <v>0</v>
      </c>
      <c r="M7" s="48"/>
      <c r="N7" s="48"/>
      <c r="O7" s="48"/>
      <c r="P7" s="48"/>
      <c r="Q7" s="48"/>
      <c r="R7" s="13"/>
    </row>
    <row r="8" spans="1:18" s="5" customFormat="1" ht="35.25" customHeight="1" x14ac:dyDescent="0.35">
      <c r="A8" s="378"/>
      <c r="B8" s="54"/>
      <c r="C8" s="26"/>
      <c r="D8" s="26"/>
      <c r="E8" s="120"/>
      <c r="F8" s="26"/>
      <c r="G8" s="120"/>
      <c r="H8" s="26"/>
      <c r="I8" s="32"/>
      <c r="J8" s="55"/>
      <c r="K8" s="45" t="s">
        <v>31</v>
      </c>
      <c r="L8" s="53">
        <f t="shared" si="0"/>
        <v>0</v>
      </c>
      <c r="M8" s="56">
        <f>M9+M10</f>
        <v>0</v>
      </c>
      <c r="N8" s="56">
        <f>N9+N10</f>
        <v>0</v>
      </c>
      <c r="O8" s="56">
        <f>O9+O10</f>
        <v>0</v>
      </c>
      <c r="P8" s="56">
        <f>P9+P10</f>
        <v>0</v>
      </c>
      <c r="Q8" s="56">
        <f>Q9+Q10</f>
        <v>0</v>
      </c>
      <c r="R8" s="13"/>
    </row>
    <row r="9" spans="1:18" s="5" customFormat="1" ht="35.25" customHeight="1" x14ac:dyDescent="0.35">
      <c r="A9" s="378"/>
      <c r="B9" s="18"/>
      <c r="C9" s="28"/>
      <c r="D9" s="29"/>
      <c r="E9" s="29"/>
      <c r="F9" s="29"/>
      <c r="G9" s="29"/>
      <c r="H9" s="29"/>
      <c r="I9" s="32"/>
      <c r="J9" s="57" t="s">
        <v>30</v>
      </c>
      <c r="K9" s="58" t="s">
        <v>47</v>
      </c>
      <c r="L9" s="53">
        <f t="shared" si="0"/>
        <v>0</v>
      </c>
      <c r="M9" s="56">
        <f t="shared" ref="M9:Q10" si="1">M6</f>
        <v>0</v>
      </c>
      <c r="N9" s="56">
        <f t="shared" si="1"/>
        <v>0</v>
      </c>
      <c r="O9" s="56">
        <f t="shared" si="1"/>
        <v>0</v>
      </c>
      <c r="P9" s="56">
        <f t="shared" si="1"/>
        <v>0</v>
      </c>
      <c r="Q9" s="56">
        <f t="shared" si="1"/>
        <v>0</v>
      </c>
      <c r="R9" s="13"/>
    </row>
    <row r="10" spans="1:18" s="5" customFormat="1" ht="42.75" customHeight="1" x14ac:dyDescent="0.35">
      <c r="A10" s="379"/>
      <c r="B10" s="18"/>
      <c r="C10" s="28"/>
      <c r="D10" s="29"/>
      <c r="E10" s="29"/>
      <c r="F10" s="29"/>
      <c r="G10" s="29"/>
      <c r="H10" s="29"/>
      <c r="I10" s="29"/>
      <c r="J10" s="55"/>
      <c r="K10" s="117" t="s">
        <v>22</v>
      </c>
      <c r="L10" s="53">
        <f t="shared" si="0"/>
        <v>0</v>
      </c>
      <c r="M10" s="59">
        <f t="shared" si="1"/>
        <v>0</v>
      </c>
      <c r="N10" s="59">
        <f t="shared" si="1"/>
        <v>0</v>
      </c>
      <c r="O10" s="59">
        <f t="shared" si="1"/>
        <v>0</v>
      </c>
      <c r="P10" s="59">
        <f t="shared" si="1"/>
        <v>0</v>
      </c>
      <c r="Q10" s="59">
        <f t="shared" si="1"/>
        <v>0</v>
      </c>
      <c r="R10" s="13"/>
    </row>
    <row r="11" spans="1:18" s="5" customFormat="1" ht="43.5" customHeight="1" x14ac:dyDescent="0.35">
      <c r="A11" s="371" t="s">
        <v>7</v>
      </c>
      <c r="B11" s="374" t="s">
        <v>43</v>
      </c>
      <c r="C11" s="416">
        <f>D11+E11+F11+G11+H11</f>
        <v>1500</v>
      </c>
      <c r="D11" s="376">
        <v>300</v>
      </c>
      <c r="E11" s="364">
        <v>300</v>
      </c>
      <c r="F11" s="364">
        <v>300</v>
      </c>
      <c r="G11" s="364">
        <v>300</v>
      </c>
      <c r="H11" s="364">
        <v>300</v>
      </c>
      <c r="I11" s="374" t="s">
        <v>24</v>
      </c>
      <c r="J11" s="369" t="s">
        <v>54</v>
      </c>
      <c r="K11" s="52" t="s">
        <v>47</v>
      </c>
      <c r="L11" s="53">
        <f t="shared" si="0"/>
        <v>500</v>
      </c>
      <c r="M11" s="119">
        <v>100</v>
      </c>
      <c r="N11" s="119">
        <v>100</v>
      </c>
      <c r="O11" s="119">
        <v>100</v>
      </c>
      <c r="P11" s="119">
        <v>100</v>
      </c>
      <c r="Q11" s="119">
        <v>100</v>
      </c>
      <c r="R11" s="13"/>
    </row>
    <row r="12" spans="1:18" s="5" customFormat="1" ht="51.75" customHeight="1" x14ac:dyDescent="0.35">
      <c r="A12" s="372"/>
      <c r="B12" s="375"/>
      <c r="C12" s="416"/>
      <c r="D12" s="376"/>
      <c r="E12" s="364"/>
      <c r="F12" s="364"/>
      <c r="G12" s="364"/>
      <c r="H12" s="364"/>
      <c r="I12" s="375"/>
      <c r="J12" s="391"/>
      <c r="K12" s="52" t="s">
        <v>22</v>
      </c>
      <c r="L12" s="53">
        <f>M12+N12+O12+P12+Q12</f>
        <v>14700</v>
      </c>
      <c r="M12" s="119">
        <v>2600</v>
      </c>
      <c r="N12" s="119">
        <v>2700</v>
      </c>
      <c r="O12" s="119">
        <v>2900</v>
      </c>
      <c r="P12" s="119">
        <v>3100</v>
      </c>
      <c r="Q12" s="119">
        <v>3400</v>
      </c>
      <c r="R12" s="13"/>
    </row>
    <row r="13" spans="1:18" s="5" customFormat="1" ht="43.5" customHeight="1" x14ac:dyDescent="0.35">
      <c r="A13" s="372"/>
      <c r="B13" s="20"/>
      <c r="C13" s="21"/>
      <c r="D13" s="22"/>
      <c r="E13" s="22"/>
      <c r="F13" s="22"/>
      <c r="G13" s="22"/>
      <c r="H13" s="22"/>
      <c r="I13" s="392" t="s">
        <v>25</v>
      </c>
      <c r="J13" s="391"/>
      <c r="K13" s="51" t="s">
        <v>47</v>
      </c>
      <c r="L13" s="53">
        <f t="shared" si="0"/>
        <v>0</v>
      </c>
      <c r="M13" s="118"/>
      <c r="N13" s="118"/>
      <c r="O13" s="118"/>
      <c r="P13" s="118"/>
      <c r="Q13" s="118"/>
      <c r="R13" s="13"/>
    </row>
    <row r="14" spans="1:18" s="5" customFormat="1" ht="49.5" customHeight="1" x14ac:dyDescent="0.35">
      <c r="A14" s="372"/>
      <c r="B14" s="25"/>
      <c r="C14" s="25"/>
      <c r="D14" s="25"/>
      <c r="E14" s="25"/>
      <c r="F14" s="25"/>
      <c r="G14" s="25"/>
      <c r="H14" s="25"/>
      <c r="I14" s="393"/>
      <c r="J14" s="391"/>
      <c r="K14" s="121" t="s">
        <v>22</v>
      </c>
      <c r="L14" s="53">
        <f t="shared" si="0"/>
        <v>5280</v>
      </c>
      <c r="M14" s="119">
        <v>800</v>
      </c>
      <c r="N14" s="119">
        <v>880</v>
      </c>
      <c r="O14" s="119">
        <v>1000</v>
      </c>
      <c r="P14" s="119">
        <v>1200</v>
      </c>
      <c r="Q14" s="119">
        <v>1400</v>
      </c>
      <c r="R14" s="13"/>
    </row>
    <row r="15" spans="1:18" s="5" customFormat="1" ht="36.75" customHeight="1" x14ac:dyDescent="0.35">
      <c r="A15" s="372"/>
      <c r="B15" s="394" t="s">
        <v>56</v>
      </c>
      <c r="C15" s="416">
        <f>D15+E15+F15+G15+H15</f>
        <v>15</v>
      </c>
      <c r="D15" s="364">
        <v>3</v>
      </c>
      <c r="E15" s="364">
        <v>3</v>
      </c>
      <c r="F15" s="364">
        <v>3</v>
      </c>
      <c r="G15" s="364">
        <v>3</v>
      </c>
      <c r="H15" s="364">
        <v>3</v>
      </c>
      <c r="I15" s="366" t="s">
        <v>26</v>
      </c>
      <c r="J15" s="391"/>
      <c r="K15" s="51" t="s">
        <v>47</v>
      </c>
      <c r="L15" s="53">
        <f t="shared" si="0"/>
        <v>0</v>
      </c>
      <c r="M15" s="119"/>
      <c r="N15" s="119"/>
      <c r="O15" s="119"/>
      <c r="P15" s="119"/>
      <c r="Q15" s="119"/>
      <c r="R15" s="13"/>
    </row>
    <row r="16" spans="1:18" s="5" customFormat="1" ht="61.5" customHeight="1" x14ac:dyDescent="0.35">
      <c r="A16" s="372"/>
      <c r="B16" s="395"/>
      <c r="C16" s="417"/>
      <c r="D16" s="365"/>
      <c r="E16" s="365"/>
      <c r="F16" s="365"/>
      <c r="G16" s="365"/>
      <c r="H16" s="365"/>
      <c r="I16" s="367"/>
      <c r="J16" s="391"/>
      <c r="K16" s="390" t="s">
        <v>22</v>
      </c>
      <c r="L16" s="388">
        <f t="shared" si="0"/>
        <v>146522.40000000002</v>
      </c>
      <c r="M16" s="383">
        <v>24000</v>
      </c>
      <c r="N16" s="383">
        <f>M16*1.1</f>
        <v>26400.000000000004</v>
      </c>
      <c r="O16" s="383">
        <f t="shared" ref="O16:Q16" si="2">N16*1.1</f>
        <v>29040.000000000007</v>
      </c>
      <c r="P16" s="383">
        <f t="shared" si="2"/>
        <v>31944.000000000011</v>
      </c>
      <c r="Q16" s="383">
        <f t="shared" si="2"/>
        <v>35138.400000000016</v>
      </c>
      <c r="R16" s="13"/>
    </row>
    <row r="17" spans="1:18" s="5" customFormat="1" ht="71.25" customHeight="1" x14ac:dyDescent="0.35">
      <c r="A17" s="372"/>
      <c r="B17" s="396"/>
      <c r="C17" s="60">
        <f>D17+E17+F17+G17+H17</f>
        <v>500</v>
      </c>
      <c r="D17" s="119">
        <v>100</v>
      </c>
      <c r="E17" s="119">
        <v>100</v>
      </c>
      <c r="F17" s="119">
        <v>100</v>
      </c>
      <c r="G17" s="119">
        <v>100</v>
      </c>
      <c r="H17" s="119">
        <v>100</v>
      </c>
      <c r="I17" s="368"/>
      <c r="J17" s="391"/>
      <c r="K17" s="390"/>
      <c r="L17" s="389"/>
      <c r="M17" s="384"/>
      <c r="N17" s="384"/>
      <c r="O17" s="384"/>
      <c r="P17" s="384"/>
      <c r="Q17" s="384"/>
      <c r="R17" s="13"/>
    </row>
    <row r="18" spans="1:18" s="5" customFormat="1" ht="42" customHeight="1" x14ac:dyDescent="0.35">
      <c r="A18" s="372"/>
      <c r="B18" s="20"/>
      <c r="C18" s="44"/>
      <c r="D18" s="44"/>
      <c r="E18" s="44"/>
      <c r="F18" s="44"/>
      <c r="G18" s="44"/>
      <c r="H18" s="44"/>
      <c r="I18" s="366" t="s">
        <v>27</v>
      </c>
      <c r="J18" s="391"/>
      <c r="K18" s="51" t="s">
        <v>47</v>
      </c>
      <c r="L18" s="53">
        <f>M18+N18+O18+P18+Q18</f>
        <v>0</v>
      </c>
      <c r="M18" s="119"/>
      <c r="N18" s="119"/>
      <c r="O18" s="119"/>
      <c r="P18" s="119"/>
      <c r="Q18" s="119"/>
      <c r="R18" s="13"/>
    </row>
    <row r="19" spans="1:18" s="5" customFormat="1" ht="64.5" customHeight="1" x14ac:dyDescent="0.35">
      <c r="A19" s="372"/>
      <c r="B19" s="61"/>
      <c r="C19" s="62"/>
      <c r="D19" s="25"/>
      <c r="E19" s="25"/>
      <c r="F19" s="25"/>
      <c r="G19" s="25"/>
      <c r="H19" s="25"/>
      <c r="I19" s="368"/>
      <c r="J19" s="391"/>
      <c r="K19" s="121" t="s">
        <v>22</v>
      </c>
      <c r="L19" s="53">
        <f>M19+N19+O19+P19+Q19</f>
        <v>3500</v>
      </c>
      <c r="M19" s="119">
        <v>400</v>
      </c>
      <c r="N19" s="119">
        <v>600</v>
      </c>
      <c r="O19" s="119">
        <v>700</v>
      </c>
      <c r="P19" s="119">
        <v>700</v>
      </c>
      <c r="Q19" s="119">
        <v>1100</v>
      </c>
      <c r="R19" s="13"/>
    </row>
    <row r="20" spans="1:18" s="5" customFormat="1" ht="42" customHeight="1" x14ac:dyDescent="0.35">
      <c r="A20" s="372"/>
      <c r="B20" s="385" t="s">
        <v>48</v>
      </c>
      <c r="C20" s="42">
        <v>54.7</v>
      </c>
      <c r="D20" s="63">
        <v>54.7</v>
      </c>
      <c r="E20" s="63">
        <v>54.7</v>
      </c>
      <c r="F20" s="63">
        <v>54.7</v>
      </c>
      <c r="G20" s="63">
        <v>54.7</v>
      </c>
      <c r="H20" s="63">
        <v>54.7</v>
      </c>
      <c r="I20" s="387" t="s">
        <v>28</v>
      </c>
      <c r="J20" s="391"/>
      <c r="K20" s="377" t="s">
        <v>47</v>
      </c>
      <c r="L20" s="388">
        <f>M20+N20+O20+P20+Q20</f>
        <v>0</v>
      </c>
      <c r="M20" s="383"/>
      <c r="N20" s="383"/>
      <c r="O20" s="383"/>
      <c r="P20" s="383"/>
      <c r="Q20" s="383"/>
      <c r="R20" s="13"/>
    </row>
    <row r="21" spans="1:18" s="5" customFormat="1" ht="31.5" customHeight="1" x14ac:dyDescent="0.35">
      <c r="A21" s="372"/>
      <c r="B21" s="386"/>
      <c r="C21" s="46"/>
      <c r="D21" s="47"/>
      <c r="E21" s="47"/>
      <c r="F21" s="47"/>
      <c r="G21" s="47"/>
      <c r="H21" s="47"/>
      <c r="I21" s="387"/>
      <c r="J21" s="391"/>
      <c r="K21" s="379"/>
      <c r="L21" s="389"/>
      <c r="M21" s="384"/>
      <c r="N21" s="384"/>
      <c r="O21" s="384"/>
      <c r="P21" s="384"/>
      <c r="Q21" s="384"/>
      <c r="R21" s="13"/>
    </row>
    <row r="22" spans="1:18" s="5" customFormat="1" ht="113.25" customHeight="1" x14ac:dyDescent="0.35">
      <c r="A22" s="372"/>
      <c r="B22" s="64" t="s">
        <v>8</v>
      </c>
      <c r="C22" s="65">
        <v>1</v>
      </c>
      <c r="D22" s="40">
        <v>1</v>
      </c>
      <c r="E22" s="40">
        <v>1</v>
      </c>
      <c r="F22" s="40">
        <v>1</v>
      </c>
      <c r="G22" s="40">
        <v>1</v>
      </c>
      <c r="H22" s="40">
        <v>1</v>
      </c>
      <c r="I22" s="368"/>
      <c r="J22" s="370"/>
      <c r="K22" s="66" t="s">
        <v>22</v>
      </c>
      <c r="L22" s="53">
        <f>M22+N22+O22+P22+Q22</f>
        <v>150000</v>
      </c>
      <c r="M22" s="119">
        <v>30000</v>
      </c>
      <c r="N22" s="119">
        <v>30000</v>
      </c>
      <c r="O22" s="119">
        <v>30000</v>
      </c>
      <c r="P22" s="119">
        <v>30000</v>
      </c>
      <c r="Q22" s="119">
        <v>30000</v>
      </c>
      <c r="R22" s="13"/>
    </row>
    <row r="23" spans="1:18" s="5" customFormat="1" ht="69.75" customHeight="1" x14ac:dyDescent="0.35">
      <c r="A23" s="372"/>
      <c r="B23" s="67"/>
      <c r="C23" s="68"/>
      <c r="D23" s="68"/>
      <c r="E23" s="68"/>
      <c r="F23" s="68"/>
      <c r="G23" s="68"/>
      <c r="H23" s="68"/>
      <c r="I23" s="68"/>
      <c r="J23" s="69"/>
      <c r="K23" s="70" t="s">
        <v>9</v>
      </c>
      <c r="L23" s="71">
        <f t="shared" ref="L23:Q23" si="3">L24+L25</f>
        <v>320502.40000000002</v>
      </c>
      <c r="M23" s="71">
        <f t="shared" si="3"/>
        <v>57900</v>
      </c>
      <c r="N23" s="71">
        <f t="shared" si="3"/>
        <v>60680</v>
      </c>
      <c r="O23" s="71">
        <f t="shared" si="3"/>
        <v>63740.000000000007</v>
      </c>
      <c r="P23" s="71">
        <f t="shared" si="3"/>
        <v>67044.000000000015</v>
      </c>
      <c r="Q23" s="71">
        <f t="shared" si="3"/>
        <v>71138.400000000023</v>
      </c>
      <c r="R23" s="13"/>
    </row>
    <row r="24" spans="1:18" s="5" customFormat="1" ht="96" customHeight="1" x14ac:dyDescent="0.35">
      <c r="A24" s="372"/>
      <c r="B24" s="18"/>
      <c r="C24" s="29"/>
      <c r="D24" s="29"/>
      <c r="E24" s="29"/>
      <c r="F24" s="29"/>
      <c r="G24" s="29"/>
      <c r="H24" s="29"/>
      <c r="I24" s="29"/>
      <c r="J24" s="72" t="s">
        <v>10</v>
      </c>
      <c r="K24" s="43" t="s">
        <v>33</v>
      </c>
      <c r="L24" s="53">
        <f t="shared" ref="L24:L31" si="4">M24+N24+O24+P24+Q24</f>
        <v>500</v>
      </c>
      <c r="M24" s="53">
        <f>M11+M13+M15+L18+M20</f>
        <v>100</v>
      </c>
      <c r="N24" s="53">
        <f>N11+N13+N15+M18+N20</f>
        <v>100</v>
      </c>
      <c r="O24" s="53">
        <f>O11+O13+O15+N18+O20</f>
        <v>100</v>
      </c>
      <c r="P24" s="53">
        <f>P11+P13+P15+O18+P20</f>
        <v>100</v>
      </c>
      <c r="Q24" s="53">
        <f>Q11+Q13+Q15+P18+Q20</f>
        <v>100</v>
      </c>
      <c r="R24" s="13"/>
    </row>
    <row r="25" spans="1:18" s="5" customFormat="1" ht="67.5" x14ac:dyDescent="0.35">
      <c r="A25" s="373"/>
      <c r="B25" s="73"/>
      <c r="C25" s="73"/>
      <c r="D25" s="73"/>
      <c r="E25" s="73"/>
      <c r="F25" s="73"/>
      <c r="G25" s="73"/>
      <c r="H25" s="73"/>
      <c r="I25" s="73"/>
      <c r="J25" s="74"/>
      <c r="K25" s="45" t="s">
        <v>22</v>
      </c>
      <c r="L25" s="53">
        <f t="shared" si="4"/>
        <v>320002.40000000002</v>
      </c>
      <c r="M25" s="53">
        <f>M12+M14+M16+M19+M22</f>
        <v>57800</v>
      </c>
      <c r="N25" s="53">
        <f>N12+N14+N16+N19+N22</f>
        <v>60580</v>
      </c>
      <c r="O25" s="53">
        <f>O12+O14+O16+O19+O22</f>
        <v>63640.000000000007</v>
      </c>
      <c r="P25" s="53">
        <f>P12+P14+P16+P19+P22</f>
        <v>66944.000000000015</v>
      </c>
      <c r="Q25" s="53">
        <f>Q12+Q14+Q16+Q19+Q22</f>
        <v>71038.400000000023</v>
      </c>
      <c r="R25" s="13"/>
    </row>
    <row r="26" spans="1:18" s="5" customFormat="1" ht="23.25" customHeight="1" x14ac:dyDescent="0.35">
      <c r="A26" s="371" t="s">
        <v>11</v>
      </c>
      <c r="B26" s="397" t="s">
        <v>57</v>
      </c>
      <c r="C26" s="416">
        <f>D26+E26+F26+G26+H26</f>
        <v>11.5</v>
      </c>
      <c r="D26" s="364">
        <v>2.2999999999999998</v>
      </c>
      <c r="E26" s="364">
        <v>2.2999999999999998</v>
      </c>
      <c r="F26" s="364">
        <v>2.2999999999999998</v>
      </c>
      <c r="G26" s="398">
        <v>2.2999999999999998</v>
      </c>
      <c r="H26" s="398">
        <v>2.2999999999999998</v>
      </c>
      <c r="I26" s="366" t="s">
        <v>40</v>
      </c>
      <c r="J26" s="371" t="s">
        <v>54</v>
      </c>
      <c r="K26" s="51" t="s">
        <v>47</v>
      </c>
      <c r="L26" s="53">
        <f t="shared" si="4"/>
        <v>0</v>
      </c>
      <c r="M26" s="116"/>
      <c r="N26" s="116"/>
      <c r="O26" s="116"/>
      <c r="P26" s="116"/>
      <c r="Q26" s="116"/>
      <c r="R26" s="13"/>
    </row>
    <row r="27" spans="1:18" s="5" customFormat="1" ht="78" customHeight="1" x14ac:dyDescent="0.35">
      <c r="A27" s="372"/>
      <c r="B27" s="397"/>
      <c r="C27" s="416"/>
      <c r="D27" s="364"/>
      <c r="E27" s="364"/>
      <c r="F27" s="364"/>
      <c r="G27" s="398"/>
      <c r="H27" s="398"/>
      <c r="I27" s="368"/>
      <c r="J27" s="372"/>
      <c r="K27" s="121" t="s">
        <v>22</v>
      </c>
      <c r="L27" s="53">
        <f t="shared" si="4"/>
        <v>2380.9890000000005</v>
      </c>
      <c r="M27" s="116">
        <v>390</v>
      </c>
      <c r="N27" s="116">
        <f>M27*1.1</f>
        <v>429.00000000000006</v>
      </c>
      <c r="O27" s="116">
        <f t="shared" ref="O27:Q27" si="5">N27*1.1</f>
        <v>471.90000000000009</v>
      </c>
      <c r="P27" s="116">
        <f t="shared" si="5"/>
        <v>519.09000000000015</v>
      </c>
      <c r="Q27" s="116">
        <f t="shared" si="5"/>
        <v>570.99900000000025</v>
      </c>
      <c r="R27" s="13"/>
    </row>
    <row r="28" spans="1:18" s="5" customFormat="1" ht="45.75" customHeight="1" x14ac:dyDescent="0.35">
      <c r="A28" s="372"/>
      <c r="B28" s="31"/>
      <c r="C28" s="25"/>
      <c r="D28" s="25"/>
      <c r="E28" s="25"/>
      <c r="F28" s="25"/>
      <c r="G28" s="25"/>
      <c r="H28" s="25"/>
      <c r="I28" s="371" t="s">
        <v>34</v>
      </c>
      <c r="J28" s="372"/>
      <c r="K28" s="51" t="s">
        <v>47</v>
      </c>
      <c r="L28" s="53">
        <f t="shared" si="4"/>
        <v>0</v>
      </c>
      <c r="M28" s="116"/>
      <c r="N28" s="116"/>
      <c r="O28" s="116"/>
      <c r="P28" s="116"/>
      <c r="Q28" s="116"/>
      <c r="R28" s="13"/>
    </row>
    <row r="29" spans="1:18" s="5" customFormat="1" ht="41.25" customHeight="1" x14ac:dyDescent="0.35">
      <c r="A29" s="372"/>
      <c r="B29" s="25"/>
      <c r="C29" s="25"/>
      <c r="D29" s="25"/>
      <c r="E29" s="25"/>
      <c r="F29" s="25"/>
      <c r="G29" s="25"/>
      <c r="H29" s="25"/>
      <c r="I29" s="373"/>
      <c r="J29" s="372"/>
      <c r="K29" s="35" t="s">
        <v>22</v>
      </c>
      <c r="L29" s="53">
        <f t="shared" si="4"/>
        <v>0</v>
      </c>
      <c r="M29" s="116"/>
      <c r="N29" s="116"/>
      <c r="O29" s="116"/>
      <c r="P29" s="116"/>
      <c r="Q29" s="116"/>
      <c r="R29" s="13"/>
    </row>
    <row r="30" spans="1:18" s="5" customFormat="1" ht="73.5" customHeight="1" x14ac:dyDescent="0.35">
      <c r="A30" s="372"/>
      <c r="B30" s="399" t="s">
        <v>12</v>
      </c>
      <c r="C30" s="416">
        <f>D30+E30+F30+G30+H30</f>
        <v>1.25</v>
      </c>
      <c r="D30" s="419">
        <v>0.25</v>
      </c>
      <c r="E30" s="419">
        <v>0.25</v>
      </c>
      <c r="F30" s="364">
        <v>0.25</v>
      </c>
      <c r="G30" s="364">
        <v>0.25</v>
      </c>
      <c r="H30" s="364">
        <v>0.25</v>
      </c>
      <c r="I30" s="400" t="s">
        <v>39</v>
      </c>
      <c r="J30" s="372"/>
      <c r="K30" s="51" t="s">
        <v>47</v>
      </c>
      <c r="L30" s="53">
        <f t="shared" si="4"/>
        <v>0</v>
      </c>
      <c r="M30" s="116"/>
      <c r="N30" s="116"/>
      <c r="O30" s="116"/>
      <c r="P30" s="116"/>
      <c r="Q30" s="116"/>
      <c r="R30" s="13"/>
    </row>
    <row r="31" spans="1:18" s="5" customFormat="1" ht="50.25" customHeight="1" x14ac:dyDescent="0.35">
      <c r="A31" s="372"/>
      <c r="B31" s="399"/>
      <c r="C31" s="416"/>
      <c r="D31" s="419"/>
      <c r="E31" s="419"/>
      <c r="F31" s="364"/>
      <c r="G31" s="364"/>
      <c r="H31" s="364"/>
      <c r="I31" s="400"/>
      <c r="J31" s="373"/>
      <c r="K31" s="49" t="s">
        <v>22</v>
      </c>
      <c r="L31" s="53">
        <f t="shared" si="4"/>
        <v>0</v>
      </c>
      <c r="M31" s="116"/>
      <c r="N31" s="116"/>
      <c r="O31" s="116"/>
      <c r="P31" s="116"/>
      <c r="Q31" s="116"/>
      <c r="R31" s="13"/>
    </row>
    <row r="32" spans="1:18" s="5" customFormat="1" ht="47.25" customHeight="1" x14ac:dyDescent="0.35">
      <c r="A32" s="372"/>
      <c r="B32" s="18"/>
      <c r="C32" s="28"/>
      <c r="D32" s="29"/>
      <c r="E32" s="29"/>
      <c r="F32" s="29"/>
      <c r="G32" s="29"/>
      <c r="H32" s="29"/>
      <c r="I32" s="29"/>
      <c r="J32" s="30"/>
      <c r="K32" s="403" t="s">
        <v>13</v>
      </c>
      <c r="L32" s="401">
        <f>L34+L35</f>
        <v>2380.9890000000005</v>
      </c>
      <c r="M32" s="401">
        <f>M35</f>
        <v>390</v>
      </c>
      <c r="N32" s="401">
        <f>N35</f>
        <v>429.00000000000006</v>
      </c>
      <c r="O32" s="401">
        <f>O35</f>
        <v>471.90000000000009</v>
      </c>
      <c r="P32" s="401">
        <f>P35</f>
        <v>519.09000000000015</v>
      </c>
      <c r="Q32" s="401">
        <f>Q35</f>
        <v>570.99900000000025</v>
      </c>
      <c r="R32" s="13"/>
    </row>
    <row r="33" spans="1:18" s="5" customFormat="1" ht="47.25" customHeight="1" x14ac:dyDescent="0.35">
      <c r="A33" s="372"/>
      <c r="B33" s="18"/>
      <c r="C33" s="28"/>
      <c r="D33" s="29"/>
      <c r="E33" s="29"/>
      <c r="F33" s="29"/>
      <c r="G33" s="29"/>
      <c r="H33" s="29"/>
      <c r="I33" s="29"/>
      <c r="J33" s="30"/>
      <c r="K33" s="403"/>
      <c r="L33" s="402"/>
      <c r="M33" s="402"/>
      <c r="N33" s="402"/>
      <c r="O33" s="402"/>
      <c r="P33" s="402"/>
      <c r="Q33" s="402"/>
      <c r="R33" s="13"/>
    </row>
    <row r="34" spans="1:18" s="5" customFormat="1" ht="69.75" customHeight="1" x14ac:dyDescent="0.35">
      <c r="A34" s="372"/>
      <c r="B34" s="18"/>
      <c r="C34" s="28"/>
      <c r="D34" s="29"/>
      <c r="E34" s="29"/>
      <c r="F34" s="29"/>
      <c r="G34" s="29"/>
      <c r="H34" s="29"/>
      <c r="I34" s="29"/>
      <c r="J34" s="57" t="s">
        <v>10</v>
      </c>
      <c r="K34" s="43" t="s">
        <v>47</v>
      </c>
      <c r="L34" s="56">
        <f t="shared" ref="L34:L44" si="6">M34+N34+O34+P34+Q34</f>
        <v>0</v>
      </c>
      <c r="M34" s="56">
        <f t="shared" ref="M34:Q35" si="7">M26+M28+M30</f>
        <v>0</v>
      </c>
      <c r="N34" s="56">
        <f t="shared" si="7"/>
        <v>0</v>
      </c>
      <c r="O34" s="56">
        <f t="shared" si="7"/>
        <v>0</v>
      </c>
      <c r="P34" s="56">
        <f t="shared" si="7"/>
        <v>0</v>
      </c>
      <c r="Q34" s="56">
        <f t="shared" si="7"/>
        <v>0</v>
      </c>
      <c r="R34" s="13"/>
    </row>
    <row r="35" spans="1:18" s="5" customFormat="1" ht="67.5" x14ac:dyDescent="0.35">
      <c r="A35" s="373"/>
      <c r="B35" s="18"/>
      <c r="C35" s="28"/>
      <c r="D35" s="29"/>
      <c r="E35" s="29"/>
      <c r="F35" s="29"/>
      <c r="G35" s="29"/>
      <c r="H35" s="29"/>
      <c r="I35" s="29"/>
      <c r="J35" s="30"/>
      <c r="K35" s="117" t="s">
        <v>22</v>
      </c>
      <c r="L35" s="53">
        <f t="shared" si="6"/>
        <v>2380.9890000000005</v>
      </c>
      <c r="M35" s="56">
        <f t="shared" si="7"/>
        <v>390</v>
      </c>
      <c r="N35" s="56">
        <f t="shared" si="7"/>
        <v>429.00000000000006</v>
      </c>
      <c r="O35" s="56">
        <f t="shared" si="7"/>
        <v>471.90000000000009</v>
      </c>
      <c r="P35" s="56">
        <f t="shared" si="7"/>
        <v>519.09000000000015</v>
      </c>
      <c r="Q35" s="56">
        <f t="shared" si="7"/>
        <v>570.99900000000025</v>
      </c>
      <c r="R35" s="13"/>
    </row>
    <row r="36" spans="1:18" s="5" customFormat="1" ht="116.25" customHeight="1" x14ac:dyDescent="0.35">
      <c r="A36" s="371" t="s">
        <v>14</v>
      </c>
      <c r="B36" s="115" t="s">
        <v>15</v>
      </c>
      <c r="C36" s="75"/>
      <c r="D36" s="76"/>
      <c r="E36" s="76"/>
      <c r="F36" s="77"/>
      <c r="G36" s="76"/>
      <c r="H36" s="78"/>
      <c r="I36" s="404" t="s">
        <v>76</v>
      </c>
      <c r="J36" s="369" t="s">
        <v>54</v>
      </c>
      <c r="K36" s="19" t="s">
        <v>47</v>
      </c>
      <c r="L36" s="53">
        <f t="shared" si="6"/>
        <v>0</v>
      </c>
      <c r="M36" s="119"/>
      <c r="N36" s="119"/>
      <c r="O36" s="119"/>
      <c r="P36" s="119"/>
      <c r="Q36" s="119"/>
      <c r="R36" s="13"/>
    </row>
    <row r="37" spans="1:18" s="5" customFormat="1" ht="73.5" customHeight="1" x14ac:dyDescent="0.35">
      <c r="A37" s="372"/>
      <c r="B37" s="115" t="s">
        <v>49</v>
      </c>
      <c r="C37" s="79"/>
      <c r="D37" s="76"/>
      <c r="E37" s="76"/>
      <c r="F37" s="76"/>
      <c r="G37" s="76"/>
      <c r="H37" s="76"/>
      <c r="I37" s="405"/>
      <c r="J37" s="370"/>
      <c r="K37" s="66" t="s">
        <v>22</v>
      </c>
      <c r="L37" s="53">
        <f t="shared" si="6"/>
        <v>0</v>
      </c>
      <c r="M37" s="116"/>
      <c r="N37" s="116"/>
      <c r="O37" s="116"/>
      <c r="P37" s="116"/>
      <c r="Q37" s="116"/>
      <c r="R37" s="13"/>
    </row>
    <row r="38" spans="1:18" s="5" customFormat="1" ht="23.25" x14ac:dyDescent="0.35">
      <c r="A38" s="372"/>
      <c r="B38" s="80"/>
      <c r="C38" s="18"/>
      <c r="D38" s="18"/>
      <c r="E38" s="18"/>
      <c r="F38" s="18"/>
      <c r="G38" s="18"/>
      <c r="H38" s="18"/>
      <c r="I38" s="28"/>
      <c r="J38" s="33"/>
      <c r="K38" s="81" t="s">
        <v>16</v>
      </c>
      <c r="L38" s="53">
        <f t="shared" si="6"/>
        <v>0</v>
      </c>
      <c r="M38" s="56">
        <f>M40</f>
        <v>0</v>
      </c>
      <c r="N38" s="56">
        <f>N40</f>
        <v>0</v>
      </c>
      <c r="O38" s="56">
        <f>O40</f>
        <v>0</v>
      </c>
      <c r="P38" s="56">
        <f>P40</f>
        <v>0</v>
      </c>
      <c r="Q38" s="56">
        <f>Q40</f>
        <v>0</v>
      </c>
      <c r="R38" s="13"/>
    </row>
    <row r="39" spans="1:18" s="5" customFormat="1" ht="137.25" customHeight="1" x14ac:dyDescent="0.35">
      <c r="A39" s="372"/>
      <c r="B39" s="34"/>
      <c r="C39" s="18"/>
      <c r="D39" s="18"/>
      <c r="E39" s="18"/>
      <c r="F39" s="18"/>
      <c r="G39" s="18"/>
      <c r="H39" s="18"/>
      <c r="I39" s="28"/>
      <c r="J39" s="57" t="s">
        <v>10</v>
      </c>
      <c r="K39" s="82" t="s">
        <v>47</v>
      </c>
      <c r="L39" s="53">
        <f t="shared" si="6"/>
        <v>0</v>
      </c>
      <c r="M39" s="56">
        <f t="shared" ref="M39:Q40" si="8">M36</f>
        <v>0</v>
      </c>
      <c r="N39" s="56">
        <f t="shared" si="8"/>
        <v>0</v>
      </c>
      <c r="O39" s="56">
        <f t="shared" si="8"/>
        <v>0</v>
      </c>
      <c r="P39" s="56">
        <f t="shared" si="8"/>
        <v>0</v>
      </c>
      <c r="Q39" s="56">
        <f t="shared" si="8"/>
        <v>0</v>
      </c>
      <c r="R39" s="13"/>
    </row>
    <row r="40" spans="1:18" s="5" customFormat="1" ht="93.75" customHeight="1" x14ac:dyDescent="0.35">
      <c r="A40" s="373"/>
      <c r="B40" s="83"/>
      <c r="C40" s="41"/>
      <c r="D40" s="41"/>
      <c r="E40" s="41"/>
      <c r="F40" s="41"/>
      <c r="G40" s="41"/>
      <c r="H40" s="41"/>
      <c r="I40" s="84"/>
      <c r="J40" s="85"/>
      <c r="K40" s="86" t="s">
        <v>22</v>
      </c>
      <c r="L40" s="53">
        <f t="shared" si="6"/>
        <v>0</v>
      </c>
      <c r="M40" s="53">
        <f t="shared" si="8"/>
        <v>0</v>
      </c>
      <c r="N40" s="53">
        <f t="shared" si="8"/>
        <v>0</v>
      </c>
      <c r="O40" s="53">
        <f t="shared" si="8"/>
        <v>0</v>
      </c>
      <c r="P40" s="53">
        <f t="shared" si="8"/>
        <v>0</v>
      </c>
      <c r="Q40" s="53">
        <f t="shared" si="8"/>
        <v>0</v>
      </c>
      <c r="R40" s="13"/>
    </row>
    <row r="41" spans="1:18" s="5" customFormat="1" ht="38.25" customHeight="1" x14ac:dyDescent="0.35">
      <c r="A41" s="371" t="s">
        <v>17</v>
      </c>
      <c r="B41" s="366" t="s">
        <v>50</v>
      </c>
      <c r="C41" s="421">
        <f>D41+E41+F41+G41+H41</f>
        <v>378</v>
      </c>
      <c r="D41" s="383">
        <v>75.599999999999994</v>
      </c>
      <c r="E41" s="383">
        <v>75.599999999999994</v>
      </c>
      <c r="F41" s="383">
        <v>75.599999999999994</v>
      </c>
      <c r="G41" s="383">
        <v>75.599999999999994</v>
      </c>
      <c r="H41" s="383">
        <v>75.599999999999994</v>
      </c>
      <c r="I41" s="407" t="s">
        <v>18</v>
      </c>
      <c r="J41" s="369" t="s">
        <v>55</v>
      </c>
      <c r="K41" s="51" t="s">
        <v>47</v>
      </c>
      <c r="L41" s="53">
        <f t="shared" si="6"/>
        <v>0</v>
      </c>
      <c r="M41" s="116"/>
      <c r="N41" s="116"/>
      <c r="O41" s="116"/>
      <c r="P41" s="116"/>
      <c r="Q41" s="116"/>
      <c r="R41" s="13"/>
    </row>
    <row r="42" spans="1:18" s="5" customFormat="1" ht="60" customHeight="1" x14ac:dyDescent="0.35">
      <c r="A42" s="372"/>
      <c r="B42" s="368"/>
      <c r="C42" s="422"/>
      <c r="D42" s="384"/>
      <c r="E42" s="384"/>
      <c r="F42" s="384"/>
      <c r="G42" s="384"/>
      <c r="H42" s="384"/>
      <c r="I42" s="407"/>
      <c r="J42" s="391"/>
      <c r="K42" s="52" t="s">
        <v>22</v>
      </c>
      <c r="L42" s="53">
        <f t="shared" si="6"/>
        <v>146522.40000000002</v>
      </c>
      <c r="M42" s="116">
        <v>24000</v>
      </c>
      <c r="N42" s="116">
        <f>M42*1.1</f>
        <v>26400.000000000004</v>
      </c>
      <c r="O42" s="116">
        <f t="shared" ref="O42:Q43" si="9">N42*1.1</f>
        <v>29040.000000000007</v>
      </c>
      <c r="P42" s="116">
        <f t="shared" si="9"/>
        <v>31944.000000000011</v>
      </c>
      <c r="Q42" s="116">
        <f t="shared" si="9"/>
        <v>35138.400000000016</v>
      </c>
      <c r="R42" s="13"/>
    </row>
    <row r="43" spans="1:18" s="5" customFormat="1" ht="96" customHeight="1" x14ac:dyDescent="0.35">
      <c r="A43" s="372"/>
      <c r="B43" s="114" t="s">
        <v>58</v>
      </c>
      <c r="C43" s="60">
        <f>D43+E43+F43+G43+H43</f>
        <v>250</v>
      </c>
      <c r="D43" s="119">
        <v>50</v>
      </c>
      <c r="E43" s="119">
        <v>50</v>
      </c>
      <c r="F43" s="119">
        <v>50</v>
      </c>
      <c r="G43" s="119">
        <v>50</v>
      </c>
      <c r="H43" s="119">
        <v>50</v>
      </c>
      <c r="I43" s="114" t="s">
        <v>78</v>
      </c>
      <c r="J43" s="391"/>
      <c r="K43" s="52" t="s">
        <v>22</v>
      </c>
      <c r="L43" s="53">
        <f t="shared" si="6"/>
        <v>97681.600000000006</v>
      </c>
      <c r="M43" s="116">
        <v>16000</v>
      </c>
      <c r="N43" s="116">
        <f>M43*1.1</f>
        <v>17600</v>
      </c>
      <c r="O43" s="116">
        <f t="shared" si="9"/>
        <v>19360</v>
      </c>
      <c r="P43" s="116">
        <f t="shared" si="9"/>
        <v>21296</v>
      </c>
      <c r="Q43" s="116">
        <f t="shared" si="9"/>
        <v>23425.600000000002</v>
      </c>
      <c r="R43" s="13"/>
    </row>
    <row r="44" spans="1:18" s="5" customFormat="1" ht="31.5" customHeight="1" x14ac:dyDescent="0.35">
      <c r="A44" s="372"/>
      <c r="B44" s="423"/>
      <c r="C44" s="425"/>
      <c r="D44" s="425"/>
      <c r="E44" s="425"/>
      <c r="F44" s="425"/>
      <c r="G44" s="425"/>
      <c r="H44" s="427"/>
      <c r="I44" s="407" t="s">
        <v>29</v>
      </c>
      <c r="J44" s="391"/>
      <c r="K44" s="51" t="s">
        <v>47</v>
      </c>
      <c r="L44" s="53">
        <f t="shared" si="6"/>
        <v>0</v>
      </c>
      <c r="M44" s="116"/>
      <c r="N44" s="116"/>
      <c r="O44" s="116"/>
      <c r="P44" s="116"/>
      <c r="Q44" s="116"/>
      <c r="R44" s="14"/>
    </row>
    <row r="45" spans="1:18" s="5" customFormat="1" ht="75" customHeight="1" x14ac:dyDescent="0.35">
      <c r="A45" s="372"/>
      <c r="B45" s="424"/>
      <c r="C45" s="426"/>
      <c r="D45" s="426"/>
      <c r="E45" s="426"/>
      <c r="F45" s="426"/>
      <c r="G45" s="426"/>
      <c r="H45" s="428"/>
      <c r="I45" s="407"/>
      <c r="J45" s="370"/>
      <c r="K45" s="52" t="s">
        <v>22</v>
      </c>
      <c r="L45" s="53">
        <f>M45+N45+O45+P45+Q45</f>
        <v>0</v>
      </c>
      <c r="M45" s="116"/>
      <c r="N45" s="116"/>
      <c r="O45" s="116"/>
      <c r="P45" s="116"/>
      <c r="Q45" s="116"/>
      <c r="R45" s="13"/>
    </row>
    <row r="46" spans="1:18" s="5" customFormat="1" ht="39" customHeight="1" x14ac:dyDescent="0.35">
      <c r="A46" s="372"/>
      <c r="B46" s="375" t="s">
        <v>51</v>
      </c>
      <c r="C46" s="87">
        <f t="shared" ref="C46:C51" si="10">D46+E46+F46+G46+H46</f>
        <v>0</v>
      </c>
      <c r="D46" s="88"/>
      <c r="E46" s="88"/>
      <c r="F46" s="88"/>
      <c r="G46" s="88"/>
      <c r="H46" s="88"/>
      <c r="I46" s="366" t="s">
        <v>79</v>
      </c>
      <c r="J46" s="371" t="s">
        <v>55</v>
      </c>
      <c r="K46" s="51" t="s">
        <v>47</v>
      </c>
      <c r="L46" s="53">
        <f t="shared" ref="L46:L51" si="11">M46+N46+O46+P46+Q46</f>
        <v>0</v>
      </c>
      <c r="M46" s="116"/>
      <c r="N46" s="116"/>
      <c r="O46" s="116"/>
      <c r="P46" s="116"/>
      <c r="Q46" s="116"/>
      <c r="R46" s="13"/>
    </row>
    <row r="47" spans="1:18" s="5" customFormat="1" ht="84.75" customHeight="1" x14ac:dyDescent="0.35">
      <c r="A47" s="372"/>
      <c r="B47" s="399"/>
      <c r="C47" s="89">
        <f t="shared" si="10"/>
        <v>0</v>
      </c>
      <c r="D47" s="88"/>
      <c r="E47" s="88"/>
      <c r="F47" s="88"/>
      <c r="G47" s="88"/>
      <c r="H47" s="88"/>
      <c r="I47" s="368"/>
      <c r="J47" s="372"/>
      <c r="K47" s="52" t="s">
        <v>22</v>
      </c>
      <c r="L47" s="53">
        <f t="shared" si="11"/>
        <v>0</v>
      </c>
      <c r="M47" s="116"/>
      <c r="N47" s="116"/>
      <c r="O47" s="116"/>
      <c r="P47" s="116"/>
      <c r="Q47" s="116"/>
      <c r="R47" s="13"/>
    </row>
    <row r="48" spans="1:18" s="5" customFormat="1" ht="42" customHeight="1" x14ac:dyDescent="0.35">
      <c r="A48" s="372"/>
      <c r="B48" s="399" t="s">
        <v>52</v>
      </c>
      <c r="C48" s="89">
        <f t="shared" si="10"/>
        <v>0</v>
      </c>
      <c r="D48" s="88"/>
      <c r="E48" s="88"/>
      <c r="F48" s="88"/>
      <c r="G48" s="88"/>
      <c r="H48" s="88"/>
      <c r="I48" s="366" t="s">
        <v>80</v>
      </c>
      <c r="J48" s="372"/>
      <c r="K48" s="51" t="s">
        <v>47</v>
      </c>
      <c r="L48" s="53">
        <f t="shared" si="11"/>
        <v>0</v>
      </c>
      <c r="M48" s="116"/>
      <c r="N48" s="116"/>
      <c r="O48" s="116"/>
      <c r="P48" s="116"/>
      <c r="Q48" s="116"/>
      <c r="R48" s="13"/>
    </row>
    <row r="49" spans="1:18" s="5" customFormat="1" ht="80.25" customHeight="1" x14ac:dyDescent="0.35">
      <c r="A49" s="372"/>
      <c r="B49" s="399"/>
      <c r="C49" s="89">
        <f t="shared" si="10"/>
        <v>0</v>
      </c>
      <c r="D49" s="88"/>
      <c r="E49" s="88"/>
      <c r="F49" s="88"/>
      <c r="G49" s="88"/>
      <c r="H49" s="88"/>
      <c r="I49" s="368"/>
      <c r="J49" s="372"/>
      <c r="K49" s="52" t="s">
        <v>22</v>
      </c>
      <c r="L49" s="53">
        <f t="shared" si="11"/>
        <v>0</v>
      </c>
      <c r="M49" s="116"/>
      <c r="N49" s="116"/>
      <c r="O49" s="116"/>
      <c r="P49" s="116"/>
      <c r="Q49" s="116"/>
      <c r="R49" s="13"/>
    </row>
    <row r="50" spans="1:18" s="5" customFormat="1" ht="62.25" customHeight="1" x14ac:dyDescent="0.35">
      <c r="A50" s="372"/>
      <c r="B50" s="399" t="s">
        <v>53</v>
      </c>
      <c r="C50" s="89">
        <f t="shared" si="10"/>
        <v>0</v>
      </c>
      <c r="D50" s="88"/>
      <c r="E50" s="88"/>
      <c r="F50" s="88"/>
      <c r="G50" s="88"/>
      <c r="H50" s="88"/>
      <c r="I50" s="366" t="s">
        <v>81</v>
      </c>
      <c r="J50" s="372"/>
      <c r="K50" s="51" t="s">
        <v>47</v>
      </c>
      <c r="L50" s="53">
        <f t="shared" si="11"/>
        <v>0</v>
      </c>
      <c r="M50" s="116"/>
      <c r="N50" s="116"/>
      <c r="O50" s="116"/>
      <c r="P50" s="116"/>
      <c r="Q50" s="116"/>
      <c r="R50" s="13"/>
    </row>
    <row r="51" spans="1:18" s="5" customFormat="1" ht="60" customHeight="1" x14ac:dyDescent="0.35">
      <c r="A51" s="373"/>
      <c r="B51" s="399"/>
      <c r="C51" s="89">
        <f t="shared" si="10"/>
        <v>115</v>
      </c>
      <c r="D51" s="88">
        <v>23</v>
      </c>
      <c r="E51" s="88">
        <v>23</v>
      </c>
      <c r="F51" s="88">
        <v>23</v>
      </c>
      <c r="G51" s="88">
        <v>23</v>
      </c>
      <c r="H51" s="88">
        <v>23</v>
      </c>
      <c r="I51" s="368"/>
      <c r="J51" s="373"/>
      <c r="K51" s="52" t="s">
        <v>22</v>
      </c>
      <c r="L51" s="53">
        <f t="shared" si="11"/>
        <v>15262.750000000002</v>
      </c>
      <c r="M51" s="116">
        <v>2500</v>
      </c>
      <c r="N51" s="116">
        <f>M51*1.1</f>
        <v>2750</v>
      </c>
      <c r="O51" s="116">
        <f t="shared" ref="O51:Q51" si="12">N51*1.1</f>
        <v>3025.0000000000005</v>
      </c>
      <c r="P51" s="116">
        <f t="shared" si="12"/>
        <v>3327.5000000000009</v>
      </c>
      <c r="Q51" s="116">
        <f t="shared" si="12"/>
        <v>3660.2500000000014</v>
      </c>
      <c r="R51" s="13"/>
    </row>
    <row r="52" spans="1:18" s="5" customFormat="1" ht="87.75" customHeight="1" x14ac:dyDescent="0.35">
      <c r="A52" s="90"/>
      <c r="B52" s="18"/>
      <c r="C52" s="112"/>
      <c r="D52" s="29"/>
      <c r="E52" s="29"/>
      <c r="F52" s="29"/>
      <c r="G52" s="29"/>
      <c r="H52" s="29"/>
      <c r="I52" s="29"/>
      <c r="J52" s="91"/>
      <c r="K52" s="92" t="s">
        <v>19</v>
      </c>
      <c r="L52" s="53">
        <f t="shared" ref="L52:L57" si="13">M52+N52+O52+P52+Q52</f>
        <v>259466.75</v>
      </c>
      <c r="M52" s="93">
        <f>M53+M54</f>
        <v>42500</v>
      </c>
      <c r="N52" s="93">
        <f>N53+N54</f>
        <v>46750</v>
      </c>
      <c r="O52" s="93">
        <f>O53+O54</f>
        <v>51425.000000000007</v>
      </c>
      <c r="P52" s="93">
        <f>P53+P54</f>
        <v>56567.500000000015</v>
      </c>
      <c r="Q52" s="93">
        <f>Q53+Q54</f>
        <v>62224.250000000015</v>
      </c>
      <c r="R52" s="13"/>
    </row>
    <row r="53" spans="1:18" s="5" customFormat="1" ht="95.25" customHeight="1" x14ac:dyDescent="0.35">
      <c r="A53" s="90"/>
      <c r="B53" s="18"/>
      <c r="C53" s="18"/>
      <c r="D53" s="29"/>
      <c r="E53" s="29"/>
      <c r="F53" s="29"/>
      <c r="G53" s="29"/>
      <c r="H53" s="29"/>
      <c r="I53" s="29"/>
      <c r="J53" s="57" t="s">
        <v>20</v>
      </c>
      <c r="K53" s="58" t="s">
        <v>47</v>
      </c>
      <c r="L53" s="53">
        <f t="shared" si="13"/>
        <v>0</v>
      </c>
      <c r="M53" s="94">
        <f t="shared" ref="M53:Q53" si="14">M41+M44+M46+M48+M50</f>
        <v>0</v>
      </c>
      <c r="N53" s="94">
        <f t="shared" si="14"/>
        <v>0</v>
      </c>
      <c r="O53" s="94">
        <f t="shared" si="14"/>
        <v>0</v>
      </c>
      <c r="P53" s="94">
        <f t="shared" si="14"/>
        <v>0</v>
      </c>
      <c r="Q53" s="94">
        <f t="shared" si="14"/>
        <v>0</v>
      </c>
      <c r="R53" s="13"/>
    </row>
    <row r="54" spans="1:18" s="5" customFormat="1" ht="75" customHeight="1" x14ac:dyDescent="0.35">
      <c r="A54" s="90"/>
      <c r="B54" s="18"/>
      <c r="C54" s="18"/>
      <c r="D54" s="29"/>
      <c r="E54" s="29"/>
      <c r="F54" s="29"/>
      <c r="G54" s="29"/>
      <c r="H54" s="29"/>
      <c r="I54" s="29"/>
      <c r="J54" s="30"/>
      <c r="K54" s="45" t="s">
        <v>22</v>
      </c>
      <c r="L54" s="53">
        <f t="shared" si="13"/>
        <v>259466.75</v>
      </c>
      <c r="M54" s="94">
        <f>M42+M45+M47+M49+M51+M43</f>
        <v>42500</v>
      </c>
      <c r="N54" s="94">
        <f t="shared" ref="N54:Q54" si="15">N42+N45+N47+N49+N51+N43</f>
        <v>46750</v>
      </c>
      <c r="O54" s="94">
        <f t="shared" si="15"/>
        <v>51425.000000000007</v>
      </c>
      <c r="P54" s="94">
        <f t="shared" si="15"/>
        <v>56567.500000000015</v>
      </c>
      <c r="Q54" s="94">
        <f t="shared" si="15"/>
        <v>62224.250000000015</v>
      </c>
      <c r="R54" s="13"/>
    </row>
    <row r="55" spans="1:18" s="5" customFormat="1" ht="109.5" customHeight="1" x14ac:dyDescent="0.35">
      <c r="A55" s="412"/>
      <c r="B55" s="413"/>
      <c r="C55" s="25"/>
      <c r="D55" s="25"/>
      <c r="E55" s="25"/>
      <c r="F55" s="25"/>
      <c r="G55" s="25"/>
      <c r="H55" s="25"/>
      <c r="I55" s="25"/>
      <c r="J55" s="95"/>
      <c r="K55" s="96" t="s">
        <v>21</v>
      </c>
      <c r="L55" s="97">
        <f t="shared" ref="L55:Q55" si="16">L56+L57</f>
        <v>582350.13900000008</v>
      </c>
      <c r="M55" s="97">
        <f t="shared" si="16"/>
        <v>100790</v>
      </c>
      <c r="N55" s="97">
        <f t="shared" si="16"/>
        <v>107859</v>
      </c>
      <c r="O55" s="97">
        <f t="shared" si="16"/>
        <v>115636.90000000002</v>
      </c>
      <c r="P55" s="97">
        <f t="shared" si="16"/>
        <v>124130.59000000003</v>
      </c>
      <c r="Q55" s="97">
        <f t="shared" si="16"/>
        <v>133933.64900000003</v>
      </c>
      <c r="R55" s="13"/>
    </row>
    <row r="56" spans="1:18" s="5" customFormat="1" ht="39" customHeight="1" x14ac:dyDescent="0.35">
      <c r="A56" s="24"/>
      <c r="B56" s="25"/>
      <c r="C56" s="25"/>
      <c r="D56" s="25"/>
      <c r="E56" s="25"/>
      <c r="F56" s="25"/>
      <c r="G56" s="25"/>
      <c r="H56" s="25"/>
      <c r="I56" s="25"/>
      <c r="J56" s="98" t="s">
        <v>20</v>
      </c>
      <c r="K56" s="38" t="s">
        <v>47</v>
      </c>
      <c r="L56" s="97">
        <f t="shared" si="13"/>
        <v>500</v>
      </c>
      <c r="M56" s="97">
        <f>M24+M39+M53+M34</f>
        <v>100</v>
      </c>
      <c r="N56" s="97">
        <f t="shared" ref="N56:Q56" si="17">N24+N39+N53+N34</f>
        <v>100</v>
      </c>
      <c r="O56" s="97">
        <f t="shared" si="17"/>
        <v>100</v>
      </c>
      <c r="P56" s="97">
        <f t="shared" si="17"/>
        <v>100</v>
      </c>
      <c r="Q56" s="97">
        <f t="shared" si="17"/>
        <v>100</v>
      </c>
      <c r="R56" s="13"/>
    </row>
    <row r="57" spans="1:18" s="5" customFormat="1" ht="62.25" customHeight="1" x14ac:dyDescent="0.35">
      <c r="A57" s="99"/>
      <c r="B57" s="100"/>
      <c r="C57" s="100"/>
      <c r="D57" s="100"/>
      <c r="E57" s="100"/>
      <c r="F57" s="100"/>
      <c r="G57" s="100"/>
      <c r="H57" s="100"/>
      <c r="I57" s="100"/>
      <c r="J57" s="101"/>
      <c r="K57" s="39" t="s">
        <v>22</v>
      </c>
      <c r="L57" s="97">
        <f t="shared" si="13"/>
        <v>581850.13900000008</v>
      </c>
      <c r="M57" s="97">
        <f>M10+M25+M35+M40+M54</f>
        <v>100690</v>
      </c>
      <c r="N57" s="97">
        <f t="shared" ref="N57:Q57" si="18">N10+N25+N35+N40+N54</f>
        <v>107759</v>
      </c>
      <c r="O57" s="97">
        <f t="shared" si="18"/>
        <v>115536.90000000002</v>
      </c>
      <c r="P57" s="97">
        <f t="shared" si="18"/>
        <v>124030.59000000003</v>
      </c>
      <c r="Q57" s="97">
        <f t="shared" si="18"/>
        <v>133833.64900000003</v>
      </c>
      <c r="R57" s="13"/>
    </row>
    <row r="58" spans="1:18" ht="23.25" x14ac:dyDescent="0.35">
      <c r="A58" s="23"/>
      <c r="B58" s="23"/>
      <c r="C58" s="23"/>
      <c r="D58" s="23"/>
      <c r="E58" s="23"/>
      <c r="F58" s="23"/>
      <c r="G58" s="23"/>
      <c r="H58" s="23"/>
      <c r="I58" s="23"/>
      <c r="J58" s="37"/>
      <c r="K58" s="36"/>
      <c r="L58" s="23"/>
      <c r="M58" s="23"/>
      <c r="N58" s="23"/>
      <c r="O58" s="23"/>
      <c r="P58" s="23"/>
      <c r="Q58" s="23"/>
      <c r="R58" s="17"/>
    </row>
    <row r="59" spans="1:18" ht="30.75" customHeight="1" x14ac:dyDescent="0.35">
      <c r="A59" s="23"/>
      <c r="B59" s="23"/>
      <c r="C59" s="23"/>
      <c r="D59" s="23"/>
      <c r="E59" s="23"/>
      <c r="F59" s="23"/>
      <c r="G59" s="23"/>
      <c r="H59" s="23"/>
      <c r="I59" s="23"/>
      <c r="J59" s="37"/>
      <c r="K59" s="36"/>
      <c r="L59" s="23"/>
      <c r="M59" s="23"/>
      <c r="N59" s="23"/>
      <c r="O59" s="23"/>
      <c r="P59" s="23"/>
      <c r="Q59" s="23"/>
      <c r="R59" s="17"/>
    </row>
    <row r="60" spans="1:18" ht="30.75" customHeight="1" x14ac:dyDescent="0.35">
      <c r="A60" s="23"/>
      <c r="B60" s="23"/>
      <c r="C60" s="23"/>
      <c r="D60" s="23"/>
      <c r="E60" s="23"/>
      <c r="F60" s="23"/>
      <c r="G60" s="23"/>
      <c r="H60" s="23"/>
      <c r="I60" s="23"/>
      <c r="J60" s="37"/>
      <c r="K60" s="36"/>
      <c r="L60" s="23"/>
      <c r="M60" s="23"/>
      <c r="N60" s="23"/>
      <c r="O60" s="23"/>
      <c r="P60" s="23"/>
      <c r="Q60" s="23"/>
      <c r="R60" s="17"/>
    </row>
    <row r="61" spans="1:18" ht="30.75" customHeight="1" x14ac:dyDescent="0.3">
      <c r="A61" s="414" t="s">
        <v>60</v>
      </c>
      <c r="B61" s="414"/>
      <c r="C61" s="414"/>
      <c r="D61" s="414"/>
      <c r="E61" s="414"/>
      <c r="F61" s="414"/>
      <c r="G61" s="414"/>
      <c r="H61" s="414"/>
      <c r="I61" s="414"/>
      <c r="J61" s="414"/>
      <c r="K61" s="414"/>
      <c r="L61" s="414"/>
      <c r="M61" s="414"/>
      <c r="N61" s="414"/>
      <c r="O61" s="414"/>
      <c r="P61" s="414"/>
      <c r="Q61" s="414"/>
      <c r="R61" s="17"/>
    </row>
    <row r="62" spans="1:18" ht="32.25" customHeight="1" x14ac:dyDescent="0.4">
      <c r="A62" s="415"/>
      <c r="B62" s="415"/>
      <c r="C62" s="415"/>
      <c r="D62" s="415"/>
      <c r="E62" s="415"/>
      <c r="F62" s="415"/>
      <c r="G62" s="415"/>
      <c r="H62" s="415"/>
      <c r="I62" s="415"/>
      <c r="J62" s="415"/>
      <c r="K62" s="415"/>
      <c r="L62" s="415"/>
      <c r="M62" s="415"/>
      <c r="N62" s="415"/>
      <c r="O62" s="415"/>
      <c r="P62" s="415"/>
      <c r="Q62" s="415"/>
      <c r="R62" s="17"/>
    </row>
    <row r="63" spans="1:18" ht="26.25" x14ac:dyDescent="0.4">
      <c r="A63" s="415"/>
      <c r="B63" s="415"/>
      <c r="C63" s="415"/>
      <c r="D63" s="415"/>
      <c r="E63" s="415"/>
      <c r="F63" s="415"/>
      <c r="G63" s="415"/>
      <c r="H63" s="415"/>
      <c r="I63" s="415"/>
      <c r="J63" s="415"/>
      <c r="K63" s="415"/>
      <c r="L63" s="415"/>
      <c r="M63" s="415"/>
      <c r="N63" s="415"/>
      <c r="O63" s="415"/>
      <c r="P63" s="415"/>
      <c r="Q63" s="415"/>
      <c r="R63" s="17"/>
    </row>
    <row r="64" spans="1:18" x14ac:dyDescent="0.25">
      <c r="A64" s="17"/>
      <c r="B64" s="17"/>
      <c r="C64" s="17"/>
      <c r="D64" s="17"/>
      <c r="E64" s="17"/>
      <c r="F64" s="17"/>
      <c r="G64" s="17"/>
      <c r="H64" s="17"/>
      <c r="I64" s="17"/>
      <c r="J64" s="16"/>
      <c r="K64" s="15"/>
      <c r="L64" s="17"/>
      <c r="M64" s="17"/>
      <c r="N64" s="17"/>
      <c r="O64" s="17"/>
      <c r="P64" s="17"/>
      <c r="Q64" s="17"/>
      <c r="R64" s="17"/>
    </row>
    <row r="65" spans="1:18" x14ac:dyDescent="0.25">
      <c r="A65" s="17"/>
      <c r="B65" s="17"/>
      <c r="C65" s="17"/>
      <c r="D65" s="17"/>
      <c r="E65" s="17"/>
      <c r="F65" s="17"/>
      <c r="G65" s="17"/>
      <c r="H65" s="17"/>
      <c r="I65" s="17"/>
      <c r="J65" s="16"/>
      <c r="K65" s="15"/>
      <c r="L65" s="17"/>
      <c r="M65" s="17"/>
      <c r="N65" s="17"/>
      <c r="O65" s="17"/>
      <c r="P65" s="17"/>
      <c r="Q65" s="17"/>
      <c r="R65" s="17"/>
    </row>
    <row r="66" spans="1:18" x14ac:dyDescent="0.25">
      <c r="C66" s="4"/>
      <c r="D66" s="4"/>
      <c r="E66" s="4"/>
      <c r="F66" s="4"/>
      <c r="G66" s="4"/>
      <c r="H66" s="4"/>
      <c r="L66" s="4"/>
      <c r="M66" s="4"/>
      <c r="N66" s="4"/>
      <c r="O66" s="4"/>
      <c r="P66" s="4"/>
      <c r="Q66" s="4"/>
      <c r="R66" s="4"/>
    </row>
    <row r="67" spans="1:18" x14ac:dyDescent="0.25">
      <c r="C67" s="4"/>
      <c r="D67" s="4"/>
      <c r="E67" s="4"/>
      <c r="F67" s="4"/>
      <c r="G67" s="4"/>
      <c r="H67" s="4"/>
      <c r="L67" s="4"/>
      <c r="M67" s="4"/>
      <c r="N67" s="4"/>
      <c r="O67" s="4"/>
      <c r="P67" s="4"/>
      <c r="Q67" s="4"/>
      <c r="R67" s="4"/>
    </row>
    <row r="68" spans="1:18" x14ac:dyDescent="0.25">
      <c r="C68" s="4"/>
      <c r="D68" s="4"/>
      <c r="E68" s="4"/>
      <c r="F68" s="4"/>
      <c r="G68" s="4"/>
      <c r="H68" s="4"/>
      <c r="L68" s="4"/>
      <c r="M68" s="4"/>
      <c r="N68" s="4"/>
      <c r="O68" s="4"/>
      <c r="P68" s="4"/>
      <c r="Q68" s="4"/>
      <c r="R68" s="4"/>
    </row>
    <row r="69" spans="1:18" x14ac:dyDescent="0.25">
      <c r="C69" s="4"/>
      <c r="D69" s="4"/>
      <c r="E69" s="4"/>
      <c r="F69" s="4"/>
      <c r="G69" s="4"/>
      <c r="H69" s="4"/>
      <c r="L69" s="4"/>
      <c r="M69" s="4"/>
      <c r="N69" s="4"/>
      <c r="O69" s="4"/>
      <c r="P69" s="4"/>
      <c r="Q69" s="4"/>
      <c r="R69" s="4"/>
    </row>
    <row r="70" spans="1:18" x14ac:dyDescent="0.25">
      <c r="C70" s="4"/>
      <c r="D70" s="4"/>
      <c r="E70" s="4"/>
      <c r="F70" s="4"/>
      <c r="G70" s="4"/>
      <c r="H70" s="4"/>
      <c r="L70" s="4"/>
      <c r="M70" s="4"/>
      <c r="N70" s="4"/>
      <c r="O70" s="4"/>
      <c r="P70" s="4"/>
      <c r="Q70" s="4"/>
      <c r="R70" s="4"/>
    </row>
    <row r="71" spans="1:18" x14ac:dyDescent="0.25">
      <c r="C71" s="4"/>
      <c r="D71" s="4"/>
      <c r="E71" s="4"/>
      <c r="F71" s="4"/>
      <c r="G71" s="4"/>
      <c r="H71" s="4"/>
      <c r="L71" s="4"/>
      <c r="M71" s="4"/>
      <c r="N71" s="4"/>
      <c r="O71" s="4"/>
      <c r="P71" s="4"/>
      <c r="Q71" s="4"/>
      <c r="R71" s="4"/>
    </row>
    <row r="72" spans="1:18" x14ac:dyDescent="0.25">
      <c r="C72" s="4"/>
      <c r="D72" s="4"/>
      <c r="E72" s="4"/>
      <c r="F72" s="4"/>
      <c r="G72" s="4"/>
      <c r="H72" s="4"/>
      <c r="L72" s="4"/>
      <c r="M72" s="4"/>
      <c r="N72" s="4"/>
      <c r="O72" s="4"/>
      <c r="P72" s="4"/>
      <c r="Q72" s="4"/>
      <c r="R72" s="4"/>
    </row>
    <row r="73" spans="1:18" x14ac:dyDescent="0.25">
      <c r="C73" s="4"/>
      <c r="D73" s="4"/>
      <c r="E73" s="4"/>
      <c r="F73" s="4"/>
      <c r="G73" s="4"/>
      <c r="H73" s="4"/>
      <c r="L73" s="4"/>
      <c r="M73" s="4"/>
      <c r="N73" s="4"/>
      <c r="O73" s="4"/>
      <c r="P73" s="4"/>
      <c r="Q73" s="4"/>
      <c r="R73" s="4"/>
    </row>
    <row r="74" spans="1:18" x14ac:dyDescent="0.25">
      <c r="C74" s="4"/>
      <c r="D74" s="4"/>
      <c r="E74" s="4"/>
      <c r="F74" s="4"/>
      <c r="G74" s="4"/>
      <c r="H74" s="4"/>
      <c r="L74" s="4"/>
      <c r="M74" s="4"/>
      <c r="N74" s="4"/>
      <c r="O74" s="4"/>
      <c r="P74" s="4"/>
      <c r="Q74" s="4"/>
      <c r="R74" s="4"/>
    </row>
    <row r="75" spans="1:18" x14ac:dyDescent="0.25">
      <c r="C75" s="4"/>
      <c r="D75" s="4"/>
      <c r="E75" s="4"/>
      <c r="F75" s="4"/>
      <c r="G75" s="4"/>
      <c r="H75" s="4"/>
      <c r="L75" s="4"/>
      <c r="M75" s="4"/>
      <c r="N75" s="4"/>
      <c r="O75" s="4"/>
      <c r="P75" s="4"/>
      <c r="Q75" s="4"/>
      <c r="R75" s="4"/>
    </row>
    <row r="76" spans="1:18" x14ac:dyDescent="0.25">
      <c r="C76" s="4"/>
      <c r="D76" s="4"/>
      <c r="E76" s="4"/>
      <c r="F76" s="4"/>
      <c r="G76" s="4"/>
      <c r="H76" s="4"/>
      <c r="L76" s="4"/>
      <c r="M76" s="4"/>
      <c r="N76" s="4"/>
      <c r="O76" s="4"/>
      <c r="P76" s="4"/>
      <c r="Q76" s="4"/>
      <c r="R76" s="4"/>
    </row>
    <row r="77" spans="1:18" x14ac:dyDescent="0.25">
      <c r="C77" s="4"/>
      <c r="D77" s="4"/>
      <c r="E77" s="4"/>
      <c r="F77" s="4"/>
      <c r="G77" s="4"/>
      <c r="H77" s="4"/>
      <c r="L77" s="4"/>
      <c r="M77" s="4"/>
      <c r="N77" s="4"/>
      <c r="O77" s="4"/>
      <c r="P77" s="4"/>
      <c r="Q77" s="4"/>
      <c r="R77" s="4"/>
    </row>
    <row r="78" spans="1:18" x14ac:dyDescent="0.25">
      <c r="C78" s="4"/>
      <c r="D78" s="4"/>
      <c r="E78" s="4"/>
      <c r="F78" s="4"/>
      <c r="G78" s="4"/>
      <c r="H78" s="4"/>
      <c r="L78" s="4"/>
      <c r="M78" s="4"/>
      <c r="N78" s="4"/>
      <c r="O78" s="4"/>
      <c r="P78" s="4"/>
      <c r="Q78" s="4"/>
      <c r="R78" s="4"/>
    </row>
    <row r="79" spans="1:18" x14ac:dyDescent="0.25">
      <c r="C79" s="4"/>
      <c r="D79" s="4"/>
      <c r="E79" s="4"/>
      <c r="F79" s="4"/>
      <c r="G79" s="4"/>
      <c r="H79" s="4"/>
      <c r="L79" s="4"/>
      <c r="M79" s="4"/>
      <c r="N79" s="4"/>
      <c r="O79" s="4"/>
      <c r="P79" s="4"/>
      <c r="Q79" s="4"/>
      <c r="R79" s="4"/>
    </row>
    <row r="80" spans="1:18" x14ac:dyDescent="0.25">
      <c r="C80" s="4"/>
      <c r="D80" s="4"/>
      <c r="E80" s="4"/>
      <c r="F80" s="4"/>
      <c r="G80" s="4"/>
      <c r="H80" s="4"/>
      <c r="L80" s="4"/>
      <c r="M80" s="4"/>
      <c r="N80" s="4"/>
      <c r="O80" s="4"/>
      <c r="P80" s="4"/>
      <c r="Q80" s="4"/>
      <c r="R80" s="4"/>
    </row>
  </sheetData>
  <mergeCells count="121">
    <mergeCell ref="A55:B55"/>
    <mergeCell ref="J41:J45"/>
    <mergeCell ref="B44:B45"/>
    <mergeCell ref="C44:C45"/>
    <mergeCell ref="D44:D45"/>
    <mergeCell ref="E44:E45"/>
    <mergeCell ref="F44:F45"/>
    <mergeCell ref="G44:G45"/>
    <mergeCell ref="H44:H45"/>
    <mergeCell ref="I44:I45"/>
    <mergeCell ref="C41:C42"/>
    <mergeCell ref="D41:D42"/>
    <mergeCell ref="E41:E42"/>
    <mergeCell ref="F41:F42"/>
    <mergeCell ref="G41:G42"/>
    <mergeCell ref="B50:B51"/>
    <mergeCell ref="B46:B47"/>
    <mergeCell ref="B41:B42"/>
    <mergeCell ref="C30:C31"/>
    <mergeCell ref="D30:D31"/>
    <mergeCell ref="E30:E31"/>
    <mergeCell ref="P16:P17"/>
    <mergeCell ref="Q16:Q17"/>
    <mergeCell ref="I18:I19"/>
    <mergeCell ref="B20:B21"/>
    <mergeCell ref="I20:I22"/>
    <mergeCell ref="K20:K21"/>
    <mergeCell ref="L20:L21"/>
    <mergeCell ref="M20:M21"/>
    <mergeCell ref="N20:N21"/>
    <mergeCell ref="O20:O21"/>
    <mergeCell ref="P20:P21"/>
    <mergeCell ref="Q20:Q21"/>
    <mergeCell ref="I15:I17"/>
    <mergeCell ref="M16:M17"/>
    <mergeCell ref="N16:N17"/>
    <mergeCell ref="O16:O17"/>
    <mergeCell ref="F30:F31"/>
    <mergeCell ref="G30:G31"/>
    <mergeCell ref="H30:H31"/>
    <mergeCell ref="K16:K17"/>
    <mergeCell ref="L16:L17"/>
    <mergeCell ref="J26:J31"/>
    <mergeCell ref="I28:I29"/>
    <mergeCell ref="A6:A10"/>
    <mergeCell ref="J6:J7"/>
    <mergeCell ref="A11:A25"/>
    <mergeCell ref="B11:B12"/>
    <mergeCell ref="C11:C12"/>
    <mergeCell ref="D11:D12"/>
    <mergeCell ref="E11:E12"/>
    <mergeCell ref="F11:F12"/>
    <mergeCell ref="G11:G12"/>
    <mergeCell ref="H11:H12"/>
    <mergeCell ref="I11:I12"/>
    <mergeCell ref="J11:J22"/>
    <mergeCell ref="B15:B17"/>
    <mergeCell ref="C15:C16"/>
    <mergeCell ref="D15:D16"/>
    <mergeCell ref="E15:E16"/>
    <mergeCell ref="F15:F16"/>
    <mergeCell ref="G15:G16"/>
    <mergeCell ref="H15:H16"/>
    <mergeCell ref="I6:I7"/>
    <mergeCell ref="C6:C7"/>
    <mergeCell ref="D6:D7"/>
    <mergeCell ref="F6:F7"/>
    <mergeCell ref="E6:E7"/>
    <mergeCell ref="B6:B7"/>
    <mergeCell ref="B3:B5"/>
    <mergeCell ref="C3:H3"/>
    <mergeCell ref="I3:I5"/>
    <mergeCell ref="C4:C5"/>
    <mergeCell ref="D4:H4"/>
    <mergeCell ref="G6:G7"/>
    <mergeCell ref="H6:H7"/>
    <mergeCell ref="F26:F27"/>
    <mergeCell ref="G26:G27"/>
    <mergeCell ref="H26:H27"/>
    <mergeCell ref="I26:I27"/>
    <mergeCell ref="B26:B27"/>
    <mergeCell ref="C26:C27"/>
    <mergeCell ref="D26:D27"/>
    <mergeCell ref="E26:E27"/>
    <mergeCell ref="I13:I14"/>
    <mergeCell ref="O1:R1"/>
    <mergeCell ref="Q4:Q5"/>
    <mergeCell ref="O4:O5"/>
    <mergeCell ref="N4:N5"/>
    <mergeCell ref="A2:Q2"/>
    <mergeCell ref="A3:A5"/>
    <mergeCell ref="L3:L5"/>
    <mergeCell ref="P4:P5"/>
    <mergeCell ref="M3:Q3"/>
    <mergeCell ref="M4:M5"/>
    <mergeCell ref="J3:J5"/>
    <mergeCell ref="K3:K5"/>
    <mergeCell ref="A63:Q63"/>
    <mergeCell ref="A62:Q62"/>
    <mergeCell ref="I50:I51"/>
    <mergeCell ref="B48:B49"/>
    <mergeCell ref="I48:I49"/>
    <mergeCell ref="I46:I47"/>
    <mergeCell ref="I30:I31"/>
    <mergeCell ref="H41:H42"/>
    <mergeCell ref="I41:I42"/>
    <mergeCell ref="A61:Q61"/>
    <mergeCell ref="A41:A51"/>
    <mergeCell ref="A26:A35"/>
    <mergeCell ref="K32:K33"/>
    <mergeCell ref="L32:L33"/>
    <mergeCell ref="M32:M33"/>
    <mergeCell ref="N32:N33"/>
    <mergeCell ref="O32:O33"/>
    <mergeCell ref="P32:P33"/>
    <mergeCell ref="Q32:Q33"/>
    <mergeCell ref="A36:A40"/>
    <mergeCell ref="I36:I37"/>
    <mergeCell ref="J36:J37"/>
    <mergeCell ref="J46:J51"/>
    <mergeCell ref="B30:B31"/>
  </mergeCells>
  <phoneticPr fontId="3" type="noConversion"/>
  <printOptions horizontalCentered="1"/>
  <pageMargins left="0.31" right="0.19685039370078741" top="0.35" bottom="0.34" header="0.15748031496062992" footer="0"/>
  <pageSetup paperSize="9" scale="13" fitToHeight="8" orientation="landscape" r:id="rId1"/>
  <headerFooter alignWithMargins="0"/>
  <rowBreaks count="1" manualBreakCount="1">
    <brk id="65" max="16383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R80"/>
  <sheetViews>
    <sheetView view="pageBreakPreview" topLeftCell="B1" zoomScale="50" zoomScaleNormal="60" zoomScaleSheetLayoutView="49" workbookViewId="0">
      <selection activeCell="M8" sqref="M8"/>
    </sheetView>
  </sheetViews>
  <sheetFormatPr defaultColWidth="9.140625" defaultRowHeight="15.75" x14ac:dyDescent="0.25"/>
  <cols>
    <col min="1" max="1" width="42.7109375" style="4" customWidth="1"/>
    <col min="2" max="2" width="55.85546875" style="4" customWidth="1"/>
    <col min="3" max="3" width="12" style="3" customWidth="1"/>
    <col min="4" max="8" width="9.28515625" style="3" customWidth="1"/>
    <col min="9" max="9" width="52.7109375" style="4" customWidth="1"/>
    <col min="10" max="10" width="40" style="7" customWidth="1"/>
    <col min="11" max="11" width="34.28515625" style="6" customWidth="1"/>
    <col min="12" max="12" width="20.28515625" style="3" customWidth="1"/>
    <col min="13" max="13" width="15.5703125" style="1" customWidth="1"/>
    <col min="14" max="14" width="14.7109375" style="1" customWidth="1"/>
    <col min="15" max="16" width="15.85546875" style="1" customWidth="1"/>
    <col min="17" max="17" width="14.85546875" style="1" customWidth="1"/>
    <col min="18" max="16384" width="9.140625" style="1"/>
  </cols>
  <sheetData>
    <row r="1" spans="1:18" ht="56.25" customHeight="1" x14ac:dyDescent="0.2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9"/>
      <c r="M1" s="9"/>
      <c r="N1" s="10"/>
      <c r="O1" s="358" t="s">
        <v>35</v>
      </c>
      <c r="P1" s="358"/>
      <c r="Q1" s="358"/>
      <c r="R1" s="358"/>
    </row>
    <row r="2" spans="1:18" ht="77.25" customHeight="1" thickBot="1" x14ac:dyDescent="0.3">
      <c r="A2" s="359" t="s">
        <v>41</v>
      </c>
      <c r="B2" s="359"/>
      <c r="C2" s="359"/>
      <c r="D2" s="359"/>
      <c r="E2" s="359"/>
      <c r="F2" s="359"/>
      <c r="G2" s="359"/>
      <c r="H2" s="359"/>
      <c r="I2" s="359"/>
      <c r="J2" s="359"/>
      <c r="K2" s="359"/>
      <c r="L2" s="359"/>
      <c r="M2" s="359"/>
      <c r="N2" s="359"/>
      <c r="O2" s="359"/>
      <c r="P2" s="359"/>
      <c r="Q2" s="359"/>
      <c r="R2" s="11"/>
    </row>
    <row r="3" spans="1:18" ht="32.25" customHeight="1" x14ac:dyDescent="0.25">
      <c r="A3" s="360" t="s">
        <v>0</v>
      </c>
      <c r="B3" s="360" t="s">
        <v>1</v>
      </c>
      <c r="C3" s="360" t="s">
        <v>2</v>
      </c>
      <c r="D3" s="360"/>
      <c r="E3" s="360"/>
      <c r="F3" s="360"/>
      <c r="G3" s="360"/>
      <c r="H3" s="360"/>
      <c r="I3" s="360" t="s">
        <v>3</v>
      </c>
      <c r="J3" s="361" t="s">
        <v>4</v>
      </c>
      <c r="K3" s="362" t="s">
        <v>23</v>
      </c>
      <c r="L3" s="362" t="s">
        <v>45</v>
      </c>
      <c r="M3" s="363" t="s">
        <v>46</v>
      </c>
      <c r="N3" s="363"/>
      <c r="O3" s="363"/>
      <c r="P3" s="363"/>
      <c r="Q3" s="363"/>
      <c r="R3" s="11"/>
    </row>
    <row r="4" spans="1:18" s="2" customFormat="1" ht="19.5" customHeight="1" x14ac:dyDescent="0.25">
      <c r="A4" s="360"/>
      <c r="B4" s="360"/>
      <c r="C4" s="360" t="s">
        <v>5</v>
      </c>
      <c r="D4" s="363" t="s">
        <v>46</v>
      </c>
      <c r="E4" s="363"/>
      <c r="F4" s="363"/>
      <c r="G4" s="363"/>
      <c r="H4" s="363"/>
      <c r="I4" s="360"/>
      <c r="J4" s="361"/>
      <c r="K4" s="360"/>
      <c r="L4" s="360"/>
      <c r="M4" s="363">
        <v>2021</v>
      </c>
      <c r="N4" s="363">
        <v>2022</v>
      </c>
      <c r="O4" s="363">
        <v>2023</v>
      </c>
      <c r="P4" s="363">
        <v>2024</v>
      </c>
      <c r="Q4" s="363">
        <v>2025</v>
      </c>
      <c r="R4" s="12"/>
    </row>
    <row r="5" spans="1:18" s="5" customFormat="1" ht="102" customHeight="1" x14ac:dyDescent="0.35">
      <c r="A5" s="360"/>
      <c r="B5" s="360"/>
      <c r="C5" s="360"/>
      <c r="D5" s="123">
        <v>2021</v>
      </c>
      <c r="E5" s="123">
        <v>2022</v>
      </c>
      <c r="F5" s="123">
        <v>2023</v>
      </c>
      <c r="G5" s="123">
        <v>2024</v>
      </c>
      <c r="H5" s="123">
        <v>2025</v>
      </c>
      <c r="I5" s="360"/>
      <c r="J5" s="361"/>
      <c r="K5" s="360"/>
      <c r="L5" s="360"/>
      <c r="M5" s="363"/>
      <c r="N5" s="363"/>
      <c r="O5" s="363"/>
      <c r="P5" s="363"/>
      <c r="Q5" s="363"/>
      <c r="R5" s="13"/>
    </row>
    <row r="6" spans="1:18" s="5" customFormat="1" ht="21" customHeight="1" x14ac:dyDescent="0.35">
      <c r="A6" s="377" t="s">
        <v>6</v>
      </c>
      <c r="B6" s="380" t="s">
        <v>44</v>
      </c>
      <c r="C6" s="416">
        <f>D6+E6+F6+G6+H6</f>
        <v>0</v>
      </c>
      <c r="D6" s="364"/>
      <c r="E6" s="364"/>
      <c r="F6" s="364"/>
      <c r="G6" s="364"/>
      <c r="H6" s="364"/>
      <c r="I6" s="381" t="s">
        <v>42</v>
      </c>
      <c r="J6" s="369" t="s">
        <v>122</v>
      </c>
      <c r="K6" s="51" t="s">
        <v>47</v>
      </c>
      <c r="L6" s="27">
        <f>M6+N6+O6+P6+Q6</f>
        <v>0</v>
      </c>
      <c r="M6" s="48"/>
      <c r="N6" s="48"/>
      <c r="O6" s="48"/>
      <c r="P6" s="48"/>
      <c r="Q6" s="48"/>
      <c r="R6" s="13"/>
    </row>
    <row r="7" spans="1:18" s="5" customFormat="1" ht="51.75" customHeight="1" x14ac:dyDescent="0.35">
      <c r="A7" s="378"/>
      <c r="B7" s="380"/>
      <c r="C7" s="416"/>
      <c r="D7" s="364"/>
      <c r="E7" s="364"/>
      <c r="F7" s="364"/>
      <c r="G7" s="364"/>
      <c r="H7" s="364"/>
      <c r="I7" s="382"/>
      <c r="J7" s="370"/>
      <c r="K7" s="52" t="s">
        <v>22</v>
      </c>
      <c r="L7" s="53">
        <f t="shared" ref="L7:L16" si="0">M7+N7+O7+P7+Q7</f>
        <v>0</v>
      </c>
      <c r="M7" s="48"/>
      <c r="N7" s="48"/>
      <c r="O7" s="48"/>
      <c r="P7" s="48"/>
      <c r="Q7" s="48"/>
      <c r="R7" s="13"/>
    </row>
    <row r="8" spans="1:18" s="5" customFormat="1" ht="35.25" customHeight="1" x14ac:dyDescent="0.35">
      <c r="A8" s="378"/>
      <c r="B8" s="54"/>
      <c r="C8" s="26"/>
      <c r="D8" s="26"/>
      <c r="E8" s="120"/>
      <c r="F8" s="26"/>
      <c r="G8" s="120"/>
      <c r="H8" s="26"/>
      <c r="I8" s="32"/>
      <c r="J8" s="55"/>
      <c r="K8" s="45" t="s">
        <v>31</v>
      </c>
      <c r="L8" s="53">
        <f t="shared" si="0"/>
        <v>0</v>
      </c>
      <c r="M8" s="56">
        <f>M9+M10</f>
        <v>0</v>
      </c>
      <c r="N8" s="56">
        <f>N9+N10</f>
        <v>0</v>
      </c>
      <c r="O8" s="56">
        <f>O9+O10</f>
        <v>0</v>
      </c>
      <c r="P8" s="56">
        <f>P9+P10</f>
        <v>0</v>
      </c>
      <c r="Q8" s="56">
        <f>Q9+Q10</f>
        <v>0</v>
      </c>
      <c r="R8" s="13"/>
    </row>
    <row r="9" spans="1:18" s="5" customFormat="1" ht="35.25" customHeight="1" x14ac:dyDescent="0.35">
      <c r="A9" s="378"/>
      <c r="B9" s="18"/>
      <c r="C9" s="28"/>
      <c r="D9" s="29"/>
      <c r="E9" s="29"/>
      <c r="F9" s="29"/>
      <c r="G9" s="29"/>
      <c r="H9" s="29"/>
      <c r="I9" s="32"/>
      <c r="J9" s="57" t="s">
        <v>30</v>
      </c>
      <c r="K9" s="58" t="s">
        <v>47</v>
      </c>
      <c r="L9" s="53">
        <f t="shared" si="0"/>
        <v>0</v>
      </c>
      <c r="M9" s="56">
        <f t="shared" ref="M9:Q10" si="1">M6</f>
        <v>0</v>
      </c>
      <c r="N9" s="56">
        <f t="shared" si="1"/>
        <v>0</v>
      </c>
      <c r="O9" s="56">
        <f t="shared" si="1"/>
        <v>0</v>
      </c>
      <c r="P9" s="56">
        <f t="shared" si="1"/>
        <v>0</v>
      </c>
      <c r="Q9" s="56">
        <f t="shared" si="1"/>
        <v>0</v>
      </c>
      <c r="R9" s="13"/>
    </row>
    <row r="10" spans="1:18" s="5" customFormat="1" ht="42.75" customHeight="1" x14ac:dyDescent="0.35">
      <c r="A10" s="379"/>
      <c r="B10" s="18"/>
      <c r="C10" s="28"/>
      <c r="D10" s="29"/>
      <c r="E10" s="29"/>
      <c r="F10" s="29"/>
      <c r="G10" s="29"/>
      <c r="H10" s="29"/>
      <c r="I10" s="29"/>
      <c r="J10" s="55"/>
      <c r="K10" s="117" t="s">
        <v>22</v>
      </c>
      <c r="L10" s="53">
        <f t="shared" si="0"/>
        <v>0</v>
      </c>
      <c r="M10" s="59">
        <f t="shared" si="1"/>
        <v>0</v>
      </c>
      <c r="N10" s="59">
        <f t="shared" si="1"/>
        <v>0</v>
      </c>
      <c r="O10" s="59">
        <f t="shared" si="1"/>
        <v>0</v>
      </c>
      <c r="P10" s="59">
        <f t="shared" si="1"/>
        <v>0</v>
      </c>
      <c r="Q10" s="59">
        <f t="shared" si="1"/>
        <v>0</v>
      </c>
      <c r="R10" s="13"/>
    </row>
    <row r="11" spans="1:18" s="5" customFormat="1" ht="43.5" customHeight="1" x14ac:dyDescent="0.35">
      <c r="A11" s="371" t="s">
        <v>7</v>
      </c>
      <c r="B11" s="374" t="s">
        <v>43</v>
      </c>
      <c r="C11" s="416">
        <f>D11+E11+F11+G11+H11</f>
        <v>2000</v>
      </c>
      <c r="D11" s="376">
        <v>400</v>
      </c>
      <c r="E11" s="376">
        <v>400</v>
      </c>
      <c r="F11" s="376">
        <v>400</v>
      </c>
      <c r="G11" s="376">
        <v>400</v>
      </c>
      <c r="H11" s="376">
        <v>400</v>
      </c>
      <c r="I11" s="374" t="s">
        <v>24</v>
      </c>
      <c r="J11" s="369" t="s">
        <v>122</v>
      </c>
      <c r="K11" s="52" t="s">
        <v>47</v>
      </c>
      <c r="L11" s="53">
        <f t="shared" si="0"/>
        <v>35</v>
      </c>
      <c r="M11" s="119">
        <v>7</v>
      </c>
      <c r="N11" s="119">
        <v>7</v>
      </c>
      <c r="O11" s="119">
        <v>7</v>
      </c>
      <c r="P11" s="119">
        <v>7</v>
      </c>
      <c r="Q11" s="119">
        <v>7</v>
      </c>
      <c r="R11" s="13"/>
    </row>
    <row r="12" spans="1:18" s="5" customFormat="1" ht="51.75" customHeight="1" x14ac:dyDescent="0.35">
      <c r="A12" s="372"/>
      <c r="B12" s="375"/>
      <c r="C12" s="416"/>
      <c r="D12" s="376"/>
      <c r="E12" s="376"/>
      <c r="F12" s="376"/>
      <c r="G12" s="376"/>
      <c r="H12" s="376"/>
      <c r="I12" s="375"/>
      <c r="J12" s="391"/>
      <c r="K12" s="52" t="s">
        <v>22</v>
      </c>
      <c r="L12" s="53">
        <f>M12+N12+O12+P12+Q12</f>
        <v>17538</v>
      </c>
      <c r="M12" s="119">
        <v>3303</v>
      </c>
      <c r="N12" s="119">
        <v>3402</v>
      </c>
      <c r="O12" s="119">
        <v>3505</v>
      </c>
      <c r="P12" s="119">
        <v>3610</v>
      </c>
      <c r="Q12" s="119">
        <v>3718</v>
      </c>
      <c r="R12" s="13"/>
    </row>
    <row r="13" spans="1:18" s="5" customFormat="1" ht="43.5" customHeight="1" x14ac:dyDescent="0.35">
      <c r="A13" s="372"/>
      <c r="B13" s="20"/>
      <c r="C13" s="21"/>
      <c r="D13" s="22"/>
      <c r="E13" s="22"/>
      <c r="F13" s="22"/>
      <c r="G13" s="22"/>
      <c r="H13" s="22"/>
      <c r="I13" s="392" t="s">
        <v>25</v>
      </c>
      <c r="J13" s="391"/>
      <c r="K13" s="51" t="s">
        <v>47</v>
      </c>
      <c r="L13" s="53">
        <f t="shared" si="0"/>
        <v>0</v>
      </c>
      <c r="M13" s="118"/>
      <c r="N13" s="118"/>
      <c r="O13" s="118"/>
      <c r="P13" s="118"/>
      <c r="Q13" s="118"/>
      <c r="R13" s="13"/>
    </row>
    <row r="14" spans="1:18" s="5" customFormat="1" ht="49.5" customHeight="1" x14ac:dyDescent="0.35">
      <c r="A14" s="372"/>
      <c r="B14" s="25"/>
      <c r="C14" s="25"/>
      <c r="D14" s="25"/>
      <c r="E14" s="25"/>
      <c r="F14" s="25"/>
      <c r="G14" s="25"/>
      <c r="H14" s="25"/>
      <c r="I14" s="393"/>
      <c r="J14" s="391"/>
      <c r="K14" s="121" t="s">
        <v>22</v>
      </c>
      <c r="L14" s="53">
        <f t="shared" si="0"/>
        <v>7337</v>
      </c>
      <c r="M14" s="119">
        <v>1380</v>
      </c>
      <c r="N14" s="119">
        <v>1421</v>
      </c>
      <c r="O14" s="119">
        <v>1468</v>
      </c>
      <c r="P14" s="119">
        <v>1513</v>
      </c>
      <c r="Q14" s="119">
        <v>1555</v>
      </c>
      <c r="R14" s="13"/>
    </row>
    <row r="15" spans="1:18" s="5" customFormat="1" ht="36.75" customHeight="1" x14ac:dyDescent="0.35">
      <c r="A15" s="372"/>
      <c r="B15" s="394" t="s">
        <v>56</v>
      </c>
      <c r="C15" s="416">
        <f>D15+E15+F15+G15+H15</f>
        <v>7.5</v>
      </c>
      <c r="D15" s="364">
        <v>1.5</v>
      </c>
      <c r="E15" s="364">
        <v>1.5</v>
      </c>
      <c r="F15" s="364">
        <v>1.5</v>
      </c>
      <c r="G15" s="364">
        <v>1.5</v>
      </c>
      <c r="H15" s="364">
        <v>1.5</v>
      </c>
      <c r="I15" s="366" t="s">
        <v>26</v>
      </c>
      <c r="J15" s="391"/>
      <c r="K15" s="51" t="s">
        <v>47</v>
      </c>
      <c r="L15" s="53">
        <f t="shared" si="0"/>
        <v>0</v>
      </c>
      <c r="M15" s="119"/>
      <c r="N15" s="119"/>
      <c r="O15" s="119"/>
      <c r="P15" s="119"/>
      <c r="Q15" s="119"/>
      <c r="R15" s="13"/>
    </row>
    <row r="16" spans="1:18" s="5" customFormat="1" ht="61.5" customHeight="1" x14ac:dyDescent="0.35">
      <c r="A16" s="372"/>
      <c r="B16" s="395"/>
      <c r="C16" s="417"/>
      <c r="D16" s="365"/>
      <c r="E16" s="365"/>
      <c r="F16" s="365"/>
      <c r="G16" s="365"/>
      <c r="H16" s="365"/>
      <c r="I16" s="367"/>
      <c r="J16" s="391"/>
      <c r="K16" s="390" t="s">
        <v>22</v>
      </c>
      <c r="L16" s="388">
        <f t="shared" si="0"/>
        <v>80560</v>
      </c>
      <c r="M16" s="383">
        <v>14870</v>
      </c>
      <c r="N16" s="383">
        <v>15460</v>
      </c>
      <c r="O16" s="383">
        <v>16080</v>
      </c>
      <c r="P16" s="383">
        <v>16740</v>
      </c>
      <c r="Q16" s="383">
        <v>17410</v>
      </c>
      <c r="R16" s="13"/>
    </row>
    <row r="17" spans="1:18" s="5" customFormat="1" ht="71.25" customHeight="1" x14ac:dyDescent="0.35">
      <c r="A17" s="372"/>
      <c r="B17" s="396"/>
      <c r="C17" s="60">
        <f>D17+E17+F17+G17+H17</f>
        <v>350</v>
      </c>
      <c r="D17" s="119">
        <v>70</v>
      </c>
      <c r="E17" s="119">
        <v>70</v>
      </c>
      <c r="F17" s="119">
        <v>70</v>
      </c>
      <c r="G17" s="119">
        <v>70</v>
      </c>
      <c r="H17" s="119">
        <v>70</v>
      </c>
      <c r="I17" s="368"/>
      <c r="J17" s="391"/>
      <c r="K17" s="390"/>
      <c r="L17" s="389"/>
      <c r="M17" s="384"/>
      <c r="N17" s="384"/>
      <c r="O17" s="384"/>
      <c r="P17" s="384"/>
      <c r="Q17" s="384"/>
      <c r="R17" s="13"/>
    </row>
    <row r="18" spans="1:18" s="5" customFormat="1" ht="42" customHeight="1" x14ac:dyDescent="0.35">
      <c r="A18" s="372"/>
      <c r="B18" s="20"/>
      <c r="C18" s="44"/>
      <c r="D18" s="44"/>
      <c r="E18" s="44"/>
      <c r="F18" s="44"/>
      <c r="G18" s="44"/>
      <c r="H18" s="44"/>
      <c r="I18" s="366" t="s">
        <v>27</v>
      </c>
      <c r="J18" s="391"/>
      <c r="K18" s="51" t="s">
        <v>47</v>
      </c>
      <c r="L18" s="53">
        <f>M18+N18+O18+P18+Q18</f>
        <v>0</v>
      </c>
      <c r="M18" s="119"/>
      <c r="N18" s="119"/>
      <c r="O18" s="119"/>
      <c r="P18" s="119"/>
      <c r="Q18" s="119"/>
      <c r="R18" s="13"/>
    </row>
    <row r="19" spans="1:18" s="5" customFormat="1" ht="64.5" customHeight="1" x14ac:dyDescent="0.35">
      <c r="A19" s="372"/>
      <c r="B19" s="61"/>
      <c r="C19" s="62"/>
      <c r="D19" s="25"/>
      <c r="E19" s="25"/>
      <c r="F19" s="25"/>
      <c r="G19" s="25"/>
      <c r="H19" s="25"/>
      <c r="I19" s="368"/>
      <c r="J19" s="391"/>
      <c r="K19" s="121" t="s">
        <v>22</v>
      </c>
      <c r="L19" s="53">
        <f>M19+N19+O19+P19+Q19</f>
        <v>14900</v>
      </c>
      <c r="M19" s="119">
        <v>2500</v>
      </c>
      <c r="N19" s="119">
        <v>2800</v>
      </c>
      <c r="O19" s="119">
        <v>3000</v>
      </c>
      <c r="P19" s="119">
        <v>3200</v>
      </c>
      <c r="Q19" s="119">
        <v>3400</v>
      </c>
      <c r="R19" s="13"/>
    </row>
    <row r="20" spans="1:18" s="5" customFormat="1" ht="42" customHeight="1" x14ac:dyDescent="0.35">
      <c r="A20" s="372"/>
      <c r="B20" s="385" t="s">
        <v>48</v>
      </c>
      <c r="C20" s="42">
        <v>51.2</v>
      </c>
      <c r="D20" s="42">
        <v>51.2</v>
      </c>
      <c r="E20" s="42">
        <v>51.2</v>
      </c>
      <c r="F20" s="42">
        <v>51.2</v>
      </c>
      <c r="G20" s="42">
        <v>51.2</v>
      </c>
      <c r="H20" s="42">
        <v>51.2</v>
      </c>
      <c r="I20" s="387" t="s">
        <v>28</v>
      </c>
      <c r="J20" s="391"/>
      <c r="K20" s="377" t="s">
        <v>47</v>
      </c>
      <c r="L20" s="388">
        <f>M20+N20+O20+P20+Q20</f>
        <v>0</v>
      </c>
      <c r="M20" s="383"/>
      <c r="N20" s="383"/>
      <c r="O20" s="383"/>
      <c r="P20" s="383"/>
      <c r="Q20" s="383"/>
      <c r="R20" s="13"/>
    </row>
    <row r="21" spans="1:18" s="5" customFormat="1" ht="31.5" customHeight="1" x14ac:dyDescent="0.35">
      <c r="A21" s="372"/>
      <c r="B21" s="386"/>
      <c r="C21" s="46"/>
      <c r="D21" s="47"/>
      <c r="E21" s="47"/>
      <c r="F21" s="47"/>
      <c r="G21" s="47"/>
      <c r="H21" s="47"/>
      <c r="I21" s="387"/>
      <c r="J21" s="391"/>
      <c r="K21" s="379"/>
      <c r="L21" s="389"/>
      <c r="M21" s="384"/>
      <c r="N21" s="384"/>
      <c r="O21" s="384"/>
      <c r="P21" s="384"/>
      <c r="Q21" s="384"/>
      <c r="R21" s="13"/>
    </row>
    <row r="22" spans="1:18" s="5" customFormat="1" ht="113.25" customHeight="1" x14ac:dyDescent="0.35">
      <c r="A22" s="372"/>
      <c r="B22" s="64" t="s">
        <v>8</v>
      </c>
      <c r="C22" s="40">
        <v>1</v>
      </c>
      <c r="D22" s="40">
        <v>1</v>
      </c>
      <c r="E22" s="40">
        <v>1</v>
      </c>
      <c r="F22" s="40">
        <v>1</v>
      </c>
      <c r="G22" s="40">
        <v>1</v>
      </c>
      <c r="H22" s="40">
        <v>1</v>
      </c>
      <c r="I22" s="368"/>
      <c r="J22" s="370"/>
      <c r="K22" s="66" t="s">
        <v>22</v>
      </c>
      <c r="L22" s="53">
        <f>M22+N22+O22+P22+Q22</f>
        <v>111000</v>
      </c>
      <c r="M22" s="119">
        <v>20000</v>
      </c>
      <c r="N22" s="119">
        <v>21000</v>
      </c>
      <c r="O22" s="119">
        <v>22000</v>
      </c>
      <c r="P22" s="119">
        <v>23000</v>
      </c>
      <c r="Q22" s="119">
        <v>25000</v>
      </c>
      <c r="R22" s="13"/>
    </row>
    <row r="23" spans="1:18" s="5" customFormat="1" ht="69.75" customHeight="1" x14ac:dyDescent="0.35">
      <c r="A23" s="372"/>
      <c r="B23" s="67"/>
      <c r="C23" s="68"/>
      <c r="D23" s="68"/>
      <c r="E23" s="68"/>
      <c r="F23" s="68"/>
      <c r="G23" s="68"/>
      <c r="H23" s="68"/>
      <c r="I23" s="68"/>
      <c r="J23" s="69"/>
      <c r="K23" s="70" t="s">
        <v>9</v>
      </c>
      <c r="L23" s="71">
        <f t="shared" ref="L23:Q23" si="2">L24+L25</f>
        <v>231370</v>
      </c>
      <c r="M23" s="71">
        <f t="shared" si="2"/>
        <v>42060</v>
      </c>
      <c r="N23" s="71">
        <f t="shared" si="2"/>
        <v>44090</v>
      </c>
      <c r="O23" s="71">
        <f t="shared" si="2"/>
        <v>46060</v>
      </c>
      <c r="P23" s="71">
        <f t="shared" si="2"/>
        <v>48070</v>
      </c>
      <c r="Q23" s="71">
        <f t="shared" si="2"/>
        <v>51090</v>
      </c>
      <c r="R23" s="13"/>
    </row>
    <row r="24" spans="1:18" s="5" customFormat="1" ht="96" customHeight="1" x14ac:dyDescent="0.35">
      <c r="A24" s="372"/>
      <c r="B24" s="18"/>
      <c r="C24" s="29"/>
      <c r="D24" s="29"/>
      <c r="E24" s="29"/>
      <c r="F24" s="29"/>
      <c r="G24" s="29"/>
      <c r="H24" s="29"/>
      <c r="I24" s="29"/>
      <c r="J24" s="72" t="s">
        <v>10</v>
      </c>
      <c r="K24" s="43" t="s">
        <v>33</v>
      </c>
      <c r="L24" s="53">
        <f t="shared" ref="L24:L31" si="3">M24+N24+O24+P24+Q24</f>
        <v>35</v>
      </c>
      <c r="M24" s="53">
        <f>M11+M13+M15+L18+M20</f>
        <v>7</v>
      </c>
      <c r="N24" s="53">
        <f>N11+N13+N15+M18+N20</f>
        <v>7</v>
      </c>
      <c r="O24" s="53">
        <f>O11+O13+O15+N18+O20</f>
        <v>7</v>
      </c>
      <c r="P24" s="53">
        <f>P11+P13+P15+O18+P20</f>
        <v>7</v>
      </c>
      <c r="Q24" s="53">
        <f>Q11+Q13+Q15+P18+Q20</f>
        <v>7</v>
      </c>
      <c r="R24" s="13"/>
    </row>
    <row r="25" spans="1:18" s="5" customFormat="1" ht="67.5" x14ac:dyDescent="0.35">
      <c r="A25" s="373"/>
      <c r="B25" s="73"/>
      <c r="C25" s="73"/>
      <c r="D25" s="73"/>
      <c r="E25" s="73"/>
      <c r="F25" s="73"/>
      <c r="G25" s="73"/>
      <c r="H25" s="73"/>
      <c r="I25" s="73"/>
      <c r="J25" s="74"/>
      <c r="K25" s="45" t="s">
        <v>22</v>
      </c>
      <c r="L25" s="53">
        <f t="shared" si="3"/>
        <v>231335</v>
      </c>
      <c r="M25" s="53">
        <f>M12+M14+M16+M19+M22</f>
        <v>42053</v>
      </c>
      <c r="N25" s="53">
        <f>N12+N14+N16+N19+N22</f>
        <v>44083</v>
      </c>
      <c r="O25" s="53">
        <f>O12+O14+O16+O19+O22</f>
        <v>46053</v>
      </c>
      <c r="P25" s="53">
        <f>P12+P14+P16+P19+P22</f>
        <v>48063</v>
      </c>
      <c r="Q25" s="53">
        <f>Q12+Q14+Q16+Q19+Q22</f>
        <v>51083</v>
      </c>
      <c r="R25" s="13"/>
    </row>
    <row r="26" spans="1:18" s="5" customFormat="1" ht="23.25" customHeight="1" x14ac:dyDescent="0.35">
      <c r="A26" s="371" t="s">
        <v>11</v>
      </c>
      <c r="B26" s="397" t="s">
        <v>57</v>
      </c>
      <c r="C26" s="398">
        <f>D26+E26+F26+G26+H26</f>
        <v>3</v>
      </c>
      <c r="D26" s="364">
        <v>0.6</v>
      </c>
      <c r="E26" s="364">
        <v>0.6</v>
      </c>
      <c r="F26" s="364">
        <v>0.6</v>
      </c>
      <c r="G26" s="398">
        <v>0.6</v>
      </c>
      <c r="H26" s="398">
        <v>0.6</v>
      </c>
      <c r="I26" s="366" t="s">
        <v>40</v>
      </c>
      <c r="J26" s="371" t="s">
        <v>122</v>
      </c>
      <c r="K26" s="51" t="s">
        <v>47</v>
      </c>
      <c r="L26" s="53">
        <f t="shared" si="3"/>
        <v>0</v>
      </c>
      <c r="M26" s="116"/>
      <c r="N26" s="116"/>
      <c r="O26" s="116"/>
      <c r="P26" s="116"/>
      <c r="Q26" s="116"/>
      <c r="R26" s="13"/>
    </row>
    <row r="27" spans="1:18" s="5" customFormat="1" ht="78" customHeight="1" x14ac:dyDescent="0.35">
      <c r="A27" s="372"/>
      <c r="B27" s="397"/>
      <c r="C27" s="398"/>
      <c r="D27" s="364"/>
      <c r="E27" s="364"/>
      <c r="F27" s="364"/>
      <c r="G27" s="398"/>
      <c r="H27" s="398"/>
      <c r="I27" s="368"/>
      <c r="J27" s="372"/>
      <c r="K27" s="121" t="s">
        <v>22</v>
      </c>
      <c r="L27" s="53">
        <f t="shared" si="3"/>
        <v>1500</v>
      </c>
      <c r="M27" s="116">
        <v>260</v>
      </c>
      <c r="N27" s="116">
        <v>280</v>
      </c>
      <c r="O27" s="116">
        <v>300</v>
      </c>
      <c r="P27" s="116">
        <v>320</v>
      </c>
      <c r="Q27" s="116">
        <v>340</v>
      </c>
      <c r="R27" s="13"/>
    </row>
    <row r="28" spans="1:18" s="5" customFormat="1" ht="45.75" customHeight="1" x14ac:dyDescent="0.35">
      <c r="A28" s="372"/>
      <c r="B28" s="31"/>
      <c r="C28" s="25"/>
      <c r="D28" s="25"/>
      <c r="E28" s="25"/>
      <c r="F28" s="25"/>
      <c r="G28" s="25"/>
      <c r="H28" s="25"/>
      <c r="I28" s="371" t="s">
        <v>34</v>
      </c>
      <c r="J28" s="372"/>
      <c r="K28" s="51" t="s">
        <v>47</v>
      </c>
      <c r="L28" s="53">
        <f t="shared" si="3"/>
        <v>0</v>
      </c>
      <c r="M28" s="116"/>
      <c r="N28" s="116"/>
      <c r="O28" s="116"/>
      <c r="P28" s="116"/>
      <c r="Q28" s="116"/>
      <c r="R28" s="13"/>
    </row>
    <row r="29" spans="1:18" s="5" customFormat="1" ht="41.25" customHeight="1" x14ac:dyDescent="0.35">
      <c r="A29" s="372"/>
      <c r="B29" s="25"/>
      <c r="C29" s="25"/>
      <c r="D29" s="25"/>
      <c r="E29" s="25"/>
      <c r="F29" s="25"/>
      <c r="G29" s="25"/>
      <c r="H29" s="25"/>
      <c r="I29" s="373"/>
      <c r="J29" s="372"/>
      <c r="K29" s="35" t="s">
        <v>22</v>
      </c>
      <c r="L29" s="53">
        <f t="shared" si="3"/>
        <v>0</v>
      </c>
      <c r="M29" s="116"/>
      <c r="N29" s="116"/>
      <c r="O29" s="116"/>
      <c r="P29" s="116"/>
      <c r="Q29" s="116"/>
      <c r="R29" s="13"/>
    </row>
    <row r="30" spans="1:18" s="5" customFormat="1" ht="73.5" customHeight="1" x14ac:dyDescent="0.35">
      <c r="A30" s="372"/>
      <c r="B30" s="399" t="s">
        <v>12</v>
      </c>
      <c r="C30" s="398">
        <f>D30+E30+F30+G30+H30</f>
        <v>1</v>
      </c>
      <c r="D30" s="398">
        <v>0.2</v>
      </c>
      <c r="E30" s="398">
        <v>0.2</v>
      </c>
      <c r="F30" s="364">
        <v>0.2</v>
      </c>
      <c r="G30" s="364">
        <v>0.2</v>
      </c>
      <c r="H30" s="364">
        <v>0.2</v>
      </c>
      <c r="I30" s="400" t="s">
        <v>39</v>
      </c>
      <c r="J30" s="372"/>
      <c r="K30" s="51" t="s">
        <v>47</v>
      </c>
      <c r="L30" s="53">
        <f t="shared" si="3"/>
        <v>0</v>
      </c>
      <c r="M30" s="116"/>
      <c r="N30" s="116"/>
      <c r="O30" s="116"/>
      <c r="P30" s="116"/>
      <c r="Q30" s="116"/>
      <c r="R30" s="13"/>
    </row>
    <row r="31" spans="1:18" s="5" customFormat="1" ht="50.25" customHeight="1" x14ac:dyDescent="0.35">
      <c r="A31" s="372"/>
      <c r="B31" s="399"/>
      <c r="C31" s="398"/>
      <c r="D31" s="398"/>
      <c r="E31" s="398"/>
      <c r="F31" s="364"/>
      <c r="G31" s="364"/>
      <c r="H31" s="364"/>
      <c r="I31" s="400"/>
      <c r="J31" s="373"/>
      <c r="K31" s="49" t="s">
        <v>22</v>
      </c>
      <c r="L31" s="53">
        <f t="shared" si="3"/>
        <v>2100</v>
      </c>
      <c r="M31" s="116">
        <v>380</v>
      </c>
      <c r="N31" s="116">
        <v>400</v>
      </c>
      <c r="O31" s="116">
        <v>420</v>
      </c>
      <c r="P31" s="116">
        <v>440</v>
      </c>
      <c r="Q31" s="116">
        <v>460</v>
      </c>
      <c r="R31" s="13"/>
    </row>
    <row r="32" spans="1:18" s="5" customFormat="1" ht="47.25" customHeight="1" x14ac:dyDescent="0.35">
      <c r="A32" s="372"/>
      <c r="B32" s="18"/>
      <c r="C32" s="28"/>
      <c r="D32" s="29"/>
      <c r="E32" s="29"/>
      <c r="F32" s="29"/>
      <c r="G32" s="29"/>
      <c r="H32" s="29"/>
      <c r="I32" s="29"/>
      <c r="J32" s="30"/>
      <c r="K32" s="403" t="s">
        <v>13</v>
      </c>
      <c r="L32" s="401">
        <f>L34+L35</f>
        <v>3600</v>
      </c>
      <c r="M32" s="401">
        <f>M35</f>
        <v>640</v>
      </c>
      <c r="N32" s="401">
        <f>N35</f>
        <v>680</v>
      </c>
      <c r="O32" s="401">
        <f>O35</f>
        <v>720</v>
      </c>
      <c r="P32" s="401">
        <f>P35</f>
        <v>760</v>
      </c>
      <c r="Q32" s="401">
        <f>Q35</f>
        <v>800</v>
      </c>
      <c r="R32" s="13"/>
    </row>
    <row r="33" spans="1:18" s="5" customFormat="1" ht="47.25" customHeight="1" x14ac:dyDescent="0.35">
      <c r="A33" s="372"/>
      <c r="B33" s="18"/>
      <c r="C33" s="28"/>
      <c r="D33" s="29"/>
      <c r="E33" s="29"/>
      <c r="F33" s="29"/>
      <c r="G33" s="29"/>
      <c r="H33" s="29"/>
      <c r="I33" s="29"/>
      <c r="J33" s="30"/>
      <c r="K33" s="403"/>
      <c r="L33" s="402"/>
      <c r="M33" s="402"/>
      <c r="N33" s="402"/>
      <c r="O33" s="402"/>
      <c r="P33" s="402"/>
      <c r="Q33" s="402"/>
      <c r="R33" s="13"/>
    </row>
    <row r="34" spans="1:18" s="5" customFormat="1" ht="69.75" customHeight="1" x14ac:dyDescent="0.35">
      <c r="A34" s="372"/>
      <c r="B34" s="18"/>
      <c r="C34" s="28"/>
      <c r="D34" s="29"/>
      <c r="E34" s="29"/>
      <c r="F34" s="29"/>
      <c r="G34" s="29"/>
      <c r="H34" s="29"/>
      <c r="I34" s="29"/>
      <c r="J34" s="57" t="s">
        <v>10</v>
      </c>
      <c r="K34" s="43" t="s">
        <v>47</v>
      </c>
      <c r="L34" s="56">
        <f t="shared" ref="L34:L44" si="4">M34+N34+O34+P34+Q34</f>
        <v>0</v>
      </c>
      <c r="M34" s="56">
        <f t="shared" ref="M34:Q35" si="5">M26+M28+M30</f>
        <v>0</v>
      </c>
      <c r="N34" s="56">
        <f t="shared" si="5"/>
        <v>0</v>
      </c>
      <c r="O34" s="56">
        <f t="shared" si="5"/>
        <v>0</v>
      </c>
      <c r="P34" s="56">
        <f t="shared" si="5"/>
        <v>0</v>
      </c>
      <c r="Q34" s="56">
        <f t="shared" si="5"/>
        <v>0</v>
      </c>
      <c r="R34" s="13"/>
    </row>
    <row r="35" spans="1:18" s="5" customFormat="1" ht="67.5" x14ac:dyDescent="0.35">
      <c r="A35" s="373"/>
      <c r="B35" s="18"/>
      <c r="C35" s="28"/>
      <c r="D35" s="29"/>
      <c r="E35" s="29"/>
      <c r="F35" s="29"/>
      <c r="G35" s="29"/>
      <c r="H35" s="29"/>
      <c r="I35" s="29"/>
      <c r="J35" s="30"/>
      <c r="K35" s="117" t="s">
        <v>22</v>
      </c>
      <c r="L35" s="53">
        <f t="shared" si="4"/>
        <v>3600</v>
      </c>
      <c r="M35" s="56">
        <f t="shared" si="5"/>
        <v>640</v>
      </c>
      <c r="N35" s="56">
        <f t="shared" si="5"/>
        <v>680</v>
      </c>
      <c r="O35" s="56">
        <f t="shared" si="5"/>
        <v>720</v>
      </c>
      <c r="P35" s="56">
        <f t="shared" si="5"/>
        <v>760</v>
      </c>
      <c r="Q35" s="56">
        <f t="shared" si="5"/>
        <v>800</v>
      </c>
      <c r="R35" s="13"/>
    </row>
    <row r="36" spans="1:18" s="5" customFormat="1" ht="116.25" customHeight="1" x14ac:dyDescent="0.35">
      <c r="A36" s="371" t="s">
        <v>14</v>
      </c>
      <c r="B36" s="115" t="s">
        <v>15</v>
      </c>
      <c r="C36" s="75"/>
      <c r="D36" s="76"/>
      <c r="E36" s="76"/>
      <c r="F36" s="77"/>
      <c r="G36" s="76"/>
      <c r="H36" s="78"/>
      <c r="I36" s="404" t="s">
        <v>76</v>
      </c>
      <c r="J36" s="369" t="s">
        <v>122</v>
      </c>
      <c r="K36" s="19" t="s">
        <v>47</v>
      </c>
      <c r="L36" s="53">
        <f t="shared" si="4"/>
        <v>0</v>
      </c>
      <c r="M36" s="119"/>
      <c r="N36" s="119"/>
      <c r="O36" s="119"/>
      <c r="P36" s="119"/>
      <c r="Q36" s="119"/>
      <c r="R36" s="13"/>
    </row>
    <row r="37" spans="1:18" s="5" customFormat="1" ht="73.5" customHeight="1" x14ac:dyDescent="0.35">
      <c r="A37" s="372"/>
      <c r="B37" s="115" t="s">
        <v>49</v>
      </c>
      <c r="C37" s="79"/>
      <c r="D37" s="76"/>
      <c r="E37" s="76"/>
      <c r="F37" s="76"/>
      <c r="G37" s="76"/>
      <c r="H37" s="76"/>
      <c r="I37" s="405"/>
      <c r="J37" s="370"/>
      <c r="K37" s="66" t="s">
        <v>22</v>
      </c>
      <c r="L37" s="53">
        <f t="shared" si="4"/>
        <v>0</v>
      </c>
      <c r="M37" s="116"/>
      <c r="N37" s="116"/>
      <c r="O37" s="116"/>
      <c r="P37" s="116"/>
      <c r="Q37" s="116"/>
      <c r="R37" s="13"/>
    </row>
    <row r="38" spans="1:18" s="5" customFormat="1" ht="23.25" x14ac:dyDescent="0.35">
      <c r="A38" s="372"/>
      <c r="B38" s="80"/>
      <c r="C38" s="18"/>
      <c r="D38" s="18"/>
      <c r="E38" s="18"/>
      <c r="F38" s="18"/>
      <c r="G38" s="18"/>
      <c r="H38" s="18"/>
      <c r="I38" s="28"/>
      <c r="J38" s="33"/>
      <c r="K38" s="81" t="s">
        <v>16</v>
      </c>
      <c r="L38" s="53">
        <f t="shared" si="4"/>
        <v>0</v>
      </c>
      <c r="M38" s="56">
        <f>M40</f>
        <v>0</v>
      </c>
      <c r="N38" s="56">
        <f>N40</f>
        <v>0</v>
      </c>
      <c r="O38" s="56">
        <f>O40</f>
        <v>0</v>
      </c>
      <c r="P38" s="56">
        <f>P40</f>
        <v>0</v>
      </c>
      <c r="Q38" s="56">
        <f>Q40</f>
        <v>0</v>
      </c>
      <c r="R38" s="13"/>
    </row>
    <row r="39" spans="1:18" s="5" customFormat="1" ht="137.25" customHeight="1" x14ac:dyDescent="0.35">
      <c r="A39" s="372"/>
      <c r="B39" s="34"/>
      <c r="C39" s="18"/>
      <c r="D39" s="18"/>
      <c r="E39" s="18"/>
      <c r="F39" s="18"/>
      <c r="G39" s="18"/>
      <c r="H39" s="18"/>
      <c r="I39" s="28"/>
      <c r="J39" s="57" t="s">
        <v>10</v>
      </c>
      <c r="K39" s="82" t="s">
        <v>47</v>
      </c>
      <c r="L39" s="53">
        <f t="shared" si="4"/>
        <v>0</v>
      </c>
      <c r="M39" s="56">
        <f t="shared" ref="M39:Q40" si="6">M36</f>
        <v>0</v>
      </c>
      <c r="N39" s="56">
        <f t="shared" si="6"/>
        <v>0</v>
      </c>
      <c r="O39" s="56">
        <f t="shared" si="6"/>
        <v>0</v>
      </c>
      <c r="P39" s="56">
        <f t="shared" si="6"/>
        <v>0</v>
      </c>
      <c r="Q39" s="56">
        <f t="shared" si="6"/>
        <v>0</v>
      </c>
      <c r="R39" s="13"/>
    </row>
    <row r="40" spans="1:18" s="5" customFormat="1" ht="93.75" customHeight="1" x14ac:dyDescent="0.35">
      <c r="A40" s="373"/>
      <c r="B40" s="83"/>
      <c r="C40" s="41"/>
      <c r="D40" s="41"/>
      <c r="E40" s="41"/>
      <c r="F40" s="41"/>
      <c r="G40" s="41"/>
      <c r="H40" s="41"/>
      <c r="I40" s="84"/>
      <c r="J40" s="85"/>
      <c r="K40" s="86" t="s">
        <v>22</v>
      </c>
      <c r="L40" s="53">
        <f t="shared" si="4"/>
        <v>0</v>
      </c>
      <c r="M40" s="53">
        <f t="shared" si="6"/>
        <v>0</v>
      </c>
      <c r="N40" s="53">
        <f t="shared" si="6"/>
        <v>0</v>
      </c>
      <c r="O40" s="53">
        <f t="shared" si="6"/>
        <v>0</v>
      </c>
      <c r="P40" s="53">
        <f t="shared" si="6"/>
        <v>0</v>
      </c>
      <c r="Q40" s="53">
        <f t="shared" si="6"/>
        <v>0</v>
      </c>
      <c r="R40" s="13"/>
    </row>
    <row r="41" spans="1:18" s="5" customFormat="1" ht="38.25" customHeight="1" x14ac:dyDescent="0.35">
      <c r="A41" s="371" t="s">
        <v>17</v>
      </c>
      <c r="B41" s="366" t="s">
        <v>50</v>
      </c>
      <c r="C41" s="421">
        <f>D41+E41+F41+G41+H41</f>
        <v>297.5</v>
      </c>
      <c r="D41" s="383">
        <v>59.5</v>
      </c>
      <c r="E41" s="383">
        <v>59.5</v>
      </c>
      <c r="F41" s="383">
        <v>59.5</v>
      </c>
      <c r="G41" s="383">
        <v>59.5</v>
      </c>
      <c r="H41" s="383">
        <v>59.5</v>
      </c>
      <c r="I41" s="407" t="s">
        <v>18</v>
      </c>
      <c r="J41" s="369" t="s">
        <v>122</v>
      </c>
      <c r="K41" s="51" t="s">
        <v>47</v>
      </c>
      <c r="L41" s="53">
        <f t="shared" si="4"/>
        <v>0</v>
      </c>
      <c r="M41" s="116"/>
      <c r="N41" s="116"/>
      <c r="O41" s="116"/>
      <c r="P41" s="116"/>
      <c r="Q41" s="116"/>
      <c r="R41" s="13"/>
    </row>
    <row r="42" spans="1:18" s="5" customFormat="1" ht="60" customHeight="1" x14ac:dyDescent="0.35">
      <c r="A42" s="372"/>
      <c r="B42" s="368"/>
      <c r="C42" s="422"/>
      <c r="D42" s="384"/>
      <c r="E42" s="384"/>
      <c r="F42" s="384"/>
      <c r="G42" s="384"/>
      <c r="H42" s="384"/>
      <c r="I42" s="407"/>
      <c r="J42" s="391"/>
      <c r="K42" s="52" t="s">
        <v>22</v>
      </c>
      <c r="L42" s="53">
        <f t="shared" si="4"/>
        <v>82100</v>
      </c>
      <c r="M42" s="116">
        <v>15100</v>
      </c>
      <c r="N42" s="116">
        <v>15700</v>
      </c>
      <c r="O42" s="116">
        <v>16400</v>
      </c>
      <c r="P42" s="116">
        <v>17100</v>
      </c>
      <c r="Q42" s="116">
        <v>17800</v>
      </c>
      <c r="R42" s="13"/>
    </row>
    <row r="43" spans="1:18" s="5" customFormat="1" ht="96" customHeight="1" x14ac:dyDescent="0.35">
      <c r="A43" s="372"/>
      <c r="B43" s="114" t="s">
        <v>58</v>
      </c>
      <c r="C43" s="60">
        <f>D43+E43+F43+G43+H43</f>
        <v>500</v>
      </c>
      <c r="D43" s="119">
        <v>100</v>
      </c>
      <c r="E43" s="119">
        <v>100</v>
      </c>
      <c r="F43" s="119">
        <v>100</v>
      </c>
      <c r="G43" s="119">
        <v>100</v>
      </c>
      <c r="H43" s="119">
        <v>100</v>
      </c>
      <c r="I43" s="114" t="s">
        <v>78</v>
      </c>
      <c r="J43" s="391"/>
      <c r="K43" s="52" t="s">
        <v>22</v>
      </c>
      <c r="L43" s="53">
        <f t="shared" si="4"/>
        <v>89500</v>
      </c>
      <c r="M43" s="116">
        <v>16500</v>
      </c>
      <c r="N43" s="116">
        <v>17200</v>
      </c>
      <c r="O43" s="116">
        <v>17900</v>
      </c>
      <c r="P43" s="116">
        <v>18600</v>
      </c>
      <c r="Q43" s="116">
        <v>19300</v>
      </c>
      <c r="R43" s="13"/>
    </row>
    <row r="44" spans="1:18" s="5" customFormat="1" ht="31.5" customHeight="1" x14ac:dyDescent="0.35">
      <c r="A44" s="372"/>
      <c r="B44" s="423"/>
      <c r="C44" s="425"/>
      <c r="D44" s="425"/>
      <c r="E44" s="425"/>
      <c r="F44" s="425"/>
      <c r="G44" s="425"/>
      <c r="H44" s="427"/>
      <c r="I44" s="407" t="s">
        <v>29</v>
      </c>
      <c r="J44" s="391"/>
      <c r="K44" s="51" t="s">
        <v>47</v>
      </c>
      <c r="L44" s="53">
        <f t="shared" si="4"/>
        <v>0</v>
      </c>
      <c r="M44" s="116"/>
      <c r="N44" s="116"/>
      <c r="O44" s="116"/>
      <c r="P44" s="116"/>
      <c r="Q44" s="116"/>
      <c r="R44" s="14"/>
    </row>
    <row r="45" spans="1:18" s="5" customFormat="1" ht="75" customHeight="1" x14ac:dyDescent="0.35">
      <c r="A45" s="372"/>
      <c r="B45" s="424"/>
      <c r="C45" s="426"/>
      <c r="D45" s="426"/>
      <c r="E45" s="426"/>
      <c r="F45" s="426"/>
      <c r="G45" s="426"/>
      <c r="H45" s="428"/>
      <c r="I45" s="407"/>
      <c r="J45" s="370"/>
      <c r="K45" s="52" t="s">
        <v>22</v>
      </c>
      <c r="L45" s="53">
        <f>M45+N45+O45+P45+Q45</f>
        <v>121600</v>
      </c>
      <c r="M45" s="116">
        <v>22000</v>
      </c>
      <c r="N45" s="116">
        <v>23100</v>
      </c>
      <c r="O45" s="116">
        <v>24200</v>
      </c>
      <c r="P45" s="116">
        <v>25500</v>
      </c>
      <c r="Q45" s="116">
        <v>26800</v>
      </c>
      <c r="R45" s="13"/>
    </row>
    <row r="46" spans="1:18" s="5" customFormat="1" ht="39" customHeight="1" x14ac:dyDescent="0.35">
      <c r="A46" s="372"/>
      <c r="B46" s="375" t="s">
        <v>51</v>
      </c>
      <c r="C46" s="87">
        <f t="shared" ref="C46:C51" si="7">D46+E46+F46+G46+H46</f>
        <v>5</v>
      </c>
      <c r="D46" s="88">
        <v>1</v>
      </c>
      <c r="E46" s="88">
        <v>1</v>
      </c>
      <c r="F46" s="88">
        <v>1</v>
      </c>
      <c r="G46" s="88">
        <v>1</v>
      </c>
      <c r="H46" s="88">
        <v>1</v>
      </c>
      <c r="I46" s="366" t="s">
        <v>79</v>
      </c>
      <c r="J46" s="371" t="s">
        <v>122</v>
      </c>
      <c r="K46" s="51" t="s">
        <v>47</v>
      </c>
      <c r="L46" s="53">
        <f t="shared" ref="L46:L57" si="8">M46+N46+O46+P46+Q46</f>
        <v>0</v>
      </c>
      <c r="M46" s="116"/>
      <c r="N46" s="116"/>
      <c r="O46" s="116"/>
      <c r="P46" s="116"/>
      <c r="Q46" s="116"/>
      <c r="R46" s="13"/>
    </row>
    <row r="47" spans="1:18" s="5" customFormat="1" ht="84.75" customHeight="1" x14ac:dyDescent="0.35">
      <c r="A47" s="372"/>
      <c r="B47" s="399"/>
      <c r="C47" s="89">
        <f t="shared" si="7"/>
        <v>0</v>
      </c>
      <c r="D47" s="88"/>
      <c r="E47" s="88"/>
      <c r="F47" s="88"/>
      <c r="G47" s="88"/>
      <c r="H47" s="88"/>
      <c r="I47" s="368"/>
      <c r="J47" s="372"/>
      <c r="K47" s="52" t="s">
        <v>22</v>
      </c>
      <c r="L47" s="53">
        <f t="shared" si="8"/>
        <v>1300</v>
      </c>
      <c r="M47" s="116">
        <v>220</v>
      </c>
      <c r="N47" s="116">
        <v>240</v>
      </c>
      <c r="O47" s="116">
        <v>260</v>
      </c>
      <c r="P47" s="116">
        <v>280</v>
      </c>
      <c r="Q47" s="116">
        <v>300</v>
      </c>
      <c r="R47" s="13"/>
    </row>
    <row r="48" spans="1:18" s="5" customFormat="1" ht="42" customHeight="1" x14ac:dyDescent="0.35">
      <c r="A48" s="372"/>
      <c r="B48" s="399" t="s">
        <v>52</v>
      </c>
      <c r="C48" s="89">
        <f t="shared" si="7"/>
        <v>0</v>
      </c>
      <c r="D48" s="88"/>
      <c r="E48" s="88"/>
      <c r="F48" s="88"/>
      <c r="G48" s="88"/>
      <c r="H48" s="88"/>
      <c r="I48" s="366" t="s">
        <v>80</v>
      </c>
      <c r="J48" s="372"/>
      <c r="K48" s="51" t="s">
        <v>47</v>
      </c>
      <c r="L48" s="53">
        <f t="shared" si="8"/>
        <v>0</v>
      </c>
      <c r="M48" s="116"/>
      <c r="N48" s="116"/>
      <c r="O48" s="116"/>
      <c r="P48" s="116"/>
      <c r="Q48" s="116"/>
      <c r="R48" s="13"/>
    </row>
    <row r="49" spans="1:18" s="5" customFormat="1" ht="80.25" customHeight="1" x14ac:dyDescent="0.35">
      <c r="A49" s="372"/>
      <c r="B49" s="399"/>
      <c r="C49" s="89">
        <f t="shared" si="7"/>
        <v>0</v>
      </c>
      <c r="D49" s="88"/>
      <c r="E49" s="88"/>
      <c r="F49" s="88"/>
      <c r="G49" s="88"/>
      <c r="H49" s="88"/>
      <c r="I49" s="368"/>
      <c r="J49" s="372"/>
      <c r="K49" s="52" t="s">
        <v>22</v>
      </c>
      <c r="L49" s="53">
        <f t="shared" si="8"/>
        <v>0</v>
      </c>
      <c r="M49" s="116"/>
      <c r="N49" s="116"/>
      <c r="O49" s="116"/>
      <c r="P49" s="116"/>
      <c r="Q49" s="116"/>
      <c r="R49" s="13"/>
    </row>
    <row r="50" spans="1:18" s="5" customFormat="1" ht="62.25" customHeight="1" x14ac:dyDescent="0.35">
      <c r="A50" s="372"/>
      <c r="B50" s="399" t="s">
        <v>53</v>
      </c>
      <c r="C50" s="89">
        <f t="shared" si="7"/>
        <v>0</v>
      </c>
      <c r="D50" s="88"/>
      <c r="E50" s="88"/>
      <c r="F50" s="88"/>
      <c r="G50" s="88"/>
      <c r="H50" s="88"/>
      <c r="I50" s="366" t="s">
        <v>81</v>
      </c>
      <c r="J50" s="372"/>
      <c r="K50" s="51" t="s">
        <v>47</v>
      </c>
      <c r="L50" s="53">
        <f t="shared" si="8"/>
        <v>0</v>
      </c>
      <c r="M50" s="116"/>
      <c r="N50" s="116"/>
      <c r="O50" s="116"/>
      <c r="P50" s="116"/>
      <c r="Q50" s="116"/>
      <c r="R50" s="13"/>
    </row>
    <row r="51" spans="1:18" s="5" customFormat="1" ht="60" customHeight="1" x14ac:dyDescent="0.35">
      <c r="A51" s="373"/>
      <c r="B51" s="399"/>
      <c r="C51" s="89">
        <f t="shared" si="7"/>
        <v>100</v>
      </c>
      <c r="D51" s="88">
        <v>20</v>
      </c>
      <c r="E51" s="88">
        <v>20</v>
      </c>
      <c r="F51" s="88">
        <v>20</v>
      </c>
      <c r="G51" s="88">
        <v>20</v>
      </c>
      <c r="H51" s="88">
        <v>20</v>
      </c>
      <c r="I51" s="368"/>
      <c r="J51" s="373"/>
      <c r="K51" s="52" t="s">
        <v>22</v>
      </c>
      <c r="L51" s="53">
        <f t="shared" si="8"/>
        <v>580</v>
      </c>
      <c r="M51" s="116">
        <v>90</v>
      </c>
      <c r="N51" s="116">
        <v>100</v>
      </c>
      <c r="O51" s="116">
        <v>120</v>
      </c>
      <c r="P51" s="116">
        <v>130</v>
      </c>
      <c r="Q51" s="116">
        <v>140</v>
      </c>
      <c r="R51" s="13"/>
    </row>
    <row r="52" spans="1:18" s="5" customFormat="1" ht="87.75" customHeight="1" x14ac:dyDescent="0.35">
      <c r="A52" s="90"/>
      <c r="B52" s="18"/>
      <c r="C52" s="113"/>
      <c r="D52" s="29"/>
      <c r="E52" s="29"/>
      <c r="F52" s="29"/>
      <c r="G52" s="29"/>
      <c r="H52" s="29"/>
      <c r="I52" s="29"/>
      <c r="J52" s="91"/>
      <c r="K52" s="92" t="s">
        <v>19</v>
      </c>
      <c r="L52" s="53">
        <f t="shared" si="8"/>
        <v>295080</v>
      </c>
      <c r="M52" s="93">
        <f>M53+M54</f>
        <v>53910</v>
      </c>
      <c r="N52" s="93">
        <f>N53+N54</f>
        <v>56340</v>
      </c>
      <c r="O52" s="93">
        <f>O53+O54</f>
        <v>58880</v>
      </c>
      <c r="P52" s="93">
        <f>P53+P54</f>
        <v>61610</v>
      </c>
      <c r="Q52" s="93">
        <f>Q53+Q54</f>
        <v>64340</v>
      </c>
      <c r="R52" s="13"/>
    </row>
    <row r="53" spans="1:18" s="5" customFormat="1" ht="95.25" customHeight="1" x14ac:dyDescent="0.35">
      <c r="A53" s="90"/>
      <c r="B53" s="18"/>
      <c r="C53" s="18"/>
      <c r="D53" s="29"/>
      <c r="E53" s="29"/>
      <c r="F53" s="29"/>
      <c r="G53" s="29"/>
      <c r="H53" s="29"/>
      <c r="I53" s="29"/>
      <c r="J53" s="57" t="s">
        <v>20</v>
      </c>
      <c r="K53" s="58" t="s">
        <v>47</v>
      </c>
      <c r="L53" s="53">
        <f t="shared" si="8"/>
        <v>0</v>
      </c>
      <c r="M53" s="94">
        <f t="shared" ref="M53:Q53" si="9">M41+M44+M46+M48+M50</f>
        <v>0</v>
      </c>
      <c r="N53" s="94">
        <f t="shared" si="9"/>
        <v>0</v>
      </c>
      <c r="O53" s="94">
        <f t="shared" si="9"/>
        <v>0</v>
      </c>
      <c r="P53" s="94">
        <f t="shared" si="9"/>
        <v>0</v>
      </c>
      <c r="Q53" s="94">
        <f t="shared" si="9"/>
        <v>0</v>
      </c>
      <c r="R53" s="13"/>
    </row>
    <row r="54" spans="1:18" s="5" customFormat="1" ht="75" customHeight="1" x14ac:dyDescent="0.35">
      <c r="A54" s="90"/>
      <c r="B54" s="18"/>
      <c r="C54" s="18"/>
      <c r="D54" s="29"/>
      <c r="E54" s="29"/>
      <c r="F54" s="29"/>
      <c r="G54" s="29"/>
      <c r="H54" s="29"/>
      <c r="I54" s="29"/>
      <c r="J54" s="30"/>
      <c r="K54" s="45" t="s">
        <v>22</v>
      </c>
      <c r="L54" s="53">
        <f t="shared" si="8"/>
        <v>295080</v>
      </c>
      <c r="M54" s="94">
        <f>M42+M45+M47+M49+M51+M43</f>
        <v>53910</v>
      </c>
      <c r="N54" s="94">
        <f t="shared" ref="N54:Q54" si="10">N42+N45+N47+N49+N51+N43</f>
        <v>56340</v>
      </c>
      <c r="O54" s="94">
        <f t="shared" si="10"/>
        <v>58880</v>
      </c>
      <c r="P54" s="94">
        <f t="shared" si="10"/>
        <v>61610</v>
      </c>
      <c r="Q54" s="94">
        <f t="shared" si="10"/>
        <v>64340</v>
      </c>
      <c r="R54" s="13"/>
    </row>
    <row r="55" spans="1:18" s="5" customFormat="1" ht="109.5" customHeight="1" x14ac:dyDescent="0.35">
      <c r="A55" s="412"/>
      <c r="B55" s="413"/>
      <c r="C55" s="25"/>
      <c r="D55" s="25"/>
      <c r="E55" s="25"/>
      <c r="F55" s="25"/>
      <c r="G55" s="25"/>
      <c r="H55" s="25"/>
      <c r="I55" s="25"/>
      <c r="J55" s="95"/>
      <c r="K55" s="96" t="s">
        <v>21</v>
      </c>
      <c r="L55" s="97">
        <f t="shared" ref="L55:Q55" si="11">L56+L57</f>
        <v>530050</v>
      </c>
      <c r="M55" s="97">
        <f t="shared" si="11"/>
        <v>96610</v>
      </c>
      <c r="N55" s="97">
        <f t="shared" si="11"/>
        <v>101110</v>
      </c>
      <c r="O55" s="97">
        <f t="shared" si="11"/>
        <v>105660</v>
      </c>
      <c r="P55" s="97">
        <f t="shared" si="11"/>
        <v>110440</v>
      </c>
      <c r="Q55" s="97">
        <f t="shared" si="11"/>
        <v>116230</v>
      </c>
      <c r="R55" s="13"/>
    </row>
    <row r="56" spans="1:18" s="5" customFormat="1" ht="39" customHeight="1" x14ac:dyDescent="0.35">
      <c r="A56" s="24"/>
      <c r="B56" s="25"/>
      <c r="C56" s="25"/>
      <c r="D56" s="25"/>
      <c r="E56" s="25"/>
      <c r="F56" s="25"/>
      <c r="G56" s="25"/>
      <c r="H56" s="25"/>
      <c r="I56" s="25"/>
      <c r="J56" s="98" t="s">
        <v>20</v>
      </c>
      <c r="K56" s="38" t="s">
        <v>47</v>
      </c>
      <c r="L56" s="97">
        <f t="shared" si="8"/>
        <v>35</v>
      </c>
      <c r="M56" s="97">
        <f>M24+M39+M53+M34</f>
        <v>7</v>
      </c>
      <c r="N56" s="97">
        <f t="shared" ref="N56:Q56" si="12">N24+N39+N53+N34</f>
        <v>7</v>
      </c>
      <c r="O56" s="97">
        <f t="shared" si="12"/>
        <v>7</v>
      </c>
      <c r="P56" s="97">
        <f t="shared" si="12"/>
        <v>7</v>
      </c>
      <c r="Q56" s="97">
        <f t="shared" si="12"/>
        <v>7</v>
      </c>
      <c r="R56" s="13"/>
    </row>
    <row r="57" spans="1:18" s="5" customFormat="1" ht="62.25" customHeight="1" x14ac:dyDescent="0.35">
      <c r="A57" s="99"/>
      <c r="B57" s="100"/>
      <c r="C57" s="100"/>
      <c r="D57" s="100"/>
      <c r="E57" s="100"/>
      <c r="F57" s="100"/>
      <c r="G57" s="100"/>
      <c r="H57" s="100"/>
      <c r="I57" s="100"/>
      <c r="J57" s="101"/>
      <c r="K57" s="39" t="s">
        <v>22</v>
      </c>
      <c r="L57" s="97">
        <f t="shared" si="8"/>
        <v>530015</v>
      </c>
      <c r="M57" s="97">
        <f>M10+M25+M35+M40+M54</f>
        <v>96603</v>
      </c>
      <c r="N57" s="97">
        <f t="shared" ref="N57:Q57" si="13">N10+N25+N35+N40+N54</f>
        <v>101103</v>
      </c>
      <c r="O57" s="97">
        <f t="shared" si="13"/>
        <v>105653</v>
      </c>
      <c r="P57" s="97">
        <f t="shared" si="13"/>
        <v>110433</v>
      </c>
      <c r="Q57" s="97">
        <f t="shared" si="13"/>
        <v>116223</v>
      </c>
      <c r="R57" s="13"/>
    </row>
    <row r="58" spans="1:18" ht="23.25" x14ac:dyDescent="0.35">
      <c r="A58" s="23"/>
      <c r="B58" s="23"/>
      <c r="C58" s="23"/>
      <c r="D58" s="23"/>
      <c r="E58" s="23"/>
      <c r="F58" s="23"/>
      <c r="G58" s="23"/>
      <c r="H58" s="23"/>
      <c r="I58" s="23"/>
      <c r="J58" s="37"/>
      <c r="K58" s="36"/>
      <c r="L58" s="23"/>
      <c r="M58" s="23"/>
      <c r="N58" s="23"/>
      <c r="O58" s="23"/>
      <c r="P58" s="23"/>
      <c r="Q58" s="23"/>
      <c r="R58" s="17"/>
    </row>
    <row r="59" spans="1:18" ht="30.75" customHeight="1" x14ac:dyDescent="0.35">
      <c r="A59" s="23"/>
      <c r="B59" s="23"/>
      <c r="C59" s="23"/>
      <c r="D59" s="23"/>
      <c r="E59" s="23"/>
      <c r="F59" s="23"/>
      <c r="G59" s="23"/>
      <c r="H59" s="23"/>
      <c r="I59" s="23"/>
      <c r="J59" s="37"/>
      <c r="K59" s="36"/>
      <c r="L59" s="23"/>
      <c r="M59" s="23"/>
      <c r="N59" s="23"/>
      <c r="O59" s="23"/>
      <c r="P59" s="23"/>
      <c r="Q59" s="23"/>
      <c r="R59" s="17"/>
    </row>
    <row r="60" spans="1:18" ht="30.75" customHeight="1" x14ac:dyDescent="0.35">
      <c r="A60" s="23"/>
      <c r="B60" s="23"/>
      <c r="C60" s="23"/>
      <c r="D60" s="23"/>
      <c r="E60" s="23"/>
      <c r="F60" s="23"/>
      <c r="G60" s="23"/>
      <c r="H60" s="23"/>
      <c r="I60" s="23"/>
      <c r="J60" s="37"/>
      <c r="K60" s="36"/>
      <c r="L60" s="23"/>
      <c r="M60" s="23"/>
      <c r="N60" s="23"/>
      <c r="O60" s="23"/>
      <c r="P60" s="23"/>
      <c r="Q60" s="23"/>
      <c r="R60" s="17"/>
    </row>
    <row r="61" spans="1:18" ht="30.75" customHeight="1" x14ac:dyDescent="0.3">
      <c r="A61" s="414" t="s">
        <v>60</v>
      </c>
      <c r="B61" s="414"/>
      <c r="C61" s="414"/>
      <c r="D61" s="414"/>
      <c r="E61" s="414"/>
      <c r="F61" s="414"/>
      <c r="G61" s="414"/>
      <c r="H61" s="414"/>
      <c r="I61" s="414"/>
      <c r="J61" s="414"/>
      <c r="K61" s="414"/>
      <c r="L61" s="414"/>
      <c r="M61" s="414"/>
      <c r="N61" s="414"/>
      <c r="O61" s="414"/>
      <c r="P61" s="414"/>
      <c r="Q61" s="414"/>
      <c r="R61" s="17"/>
    </row>
    <row r="62" spans="1:18" ht="32.25" customHeight="1" x14ac:dyDescent="0.4">
      <c r="A62" s="415"/>
      <c r="B62" s="415"/>
      <c r="C62" s="415"/>
      <c r="D62" s="415"/>
      <c r="E62" s="415"/>
      <c r="F62" s="415"/>
      <c r="G62" s="415"/>
      <c r="H62" s="415"/>
      <c r="I62" s="415"/>
      <c r="J62" s="415"/>
      <c r="K62" s="415"/>
      <c r="L62" s="415"/>
      <c r="M62" s="415"/>
      <c r="N62" s="415"/>
      <c r="O62" s="415"/>
      <c r="P62" s="415"/>
      <c r="Q62" s="415"/>
      <c r="R62" s="17"/>
    </row>
    <row r="63" spans="1:18" ht="26.25" x14ac:dyDescent="0.4">
      <c r="A63" s="415"/>
      <c r="B63" s="415"/>
      <c r="C63" s="415"/>
      <c r="D63" s="415"/>
      <c r="E63" s="415"/>
      <c r="F63" s="415"/>
      <c r="G63" s="415"/>
      <c r="H63" s="415"/>
      <c r="I63" s="415"/>
      <c r="J63" s="415"/>
      <c r="K63" s="415"/>
      <c r="L63" s="415"/>
      <c r="M63" s="415"/>
      <c r="N63" s="415"/>
      <c r="O63" s="415"/>
      <c r="P63" s="415"/>
      <c r="Q63" s="415"/>
      <c r="R63" s="17"/>
    </row>
    <row r="64" spans="1:18" x14ac:dyDescent="0.25">
      <c r="A64" s="17"/>
      <c r="B64" s="17"/>
      <c r="C64" s="17"/>
      <c r="D64" s="17"/>
      <c r="E64" s="17"/>
      <c r="F64" s="17"/>
      <c r="G64" s="17"/>
      <c r="H64" s="17"/>
      <c r="I64" s="17"/>
      <c r="J64" s="16"/>
      <c r="K64" s="15"/>
      <c r="L64" s="17"/>
      <c r="M64" s="17"/>
      <c r="N64" s="17"/>
      <c r="O64" s="17"/>
      <c r="P64" s="17"/>
      <c r="Q64" s="17"/>
      <c r="R64" s="17"/>
    </row>
    <row r="65" spans="1:18" x14ac:dyDescent="0.25">
      <c r="A65" s="17"/>
      <c r="B65" s="17"/>
      <c r="C65" s="17"/>
      <c r="D65" s="17"/>
      <c r="E65" s="17"/>
      <c r="F65" s="17"/>
      <c r="G65" s="17"/>
      <c r="H65" s="17"/>
      <c r="I65" s="17"/>
      <c r="J65" s="16"/>
      <c r="K65" s="15"/>
      <c r="L65" s="17"/>
      <c r="M65" s="17"/>
      <c r="N65" s="17"/>
      <c r="O65" s="17"/>
      <c r="P65" s="17"/>
      <c r="Q65" s="17"/>
      <c r="R65" s="17"/>
    </row>
    <row r="66" spans="1:18" x14ac:dyDescent="0.25">
      <c r="C66" s="4"/>
      <c r="D66" s="4"/>
      <c r="E66" s="4"/>
      <c r="F66" s="4"/>
      <c r="G66" s="4"/>
      <c r="H66" s="4"/>
      <c r="L66" s="4"/>
      <c r="M66" s="4"/>
      <c r="N66" s="4"/>
      <c r="O66" s="4"/>
      <c r="P66" s="4"/>
      <c r="Q66" s="4"/>
      <c r="R66" s="4"/>
    </row>
    <row r="67" spans="1:18" x14ac:dyDescent="0.25">
      <c r="C67" s="4"/>
      <c r="D67" s="4"/>
      <c r="E67" s="4"/>
      <c r="F67" s="4"/>
      <c r="G67" s="4"/>
      <c r="H67" s="4"/>
      <c r="L67" s="4"/>
      <c r="M67" s="4"/>
      <c r="N67" s="4"/>
      <c r="O67" s="4"/>
      <c r="P67" s="4"/>
      <c r="Q67" s="4"/>
      <c r="R67" s="4"/>
    </row>
    <row r="68" spans="1:18" x14ac:dyDescent="0.25">
      <c r="C68" s="4"/>
      <c r="D68" s="4"/>
      <c r="E68" s="4"/>
      <c r="F68" s="4"/>
      <c r="G68" s="4"/>
      <c r="H68" s="4"/>
      <c r="L68" s="4"/>
      <c r="M68" s="4"/>
      <c r="N68" s="4"/>
      <c r="O68" s="4"/>
      <c r="P68" s="4"/>
      <c r="Q68" s="4"/>
      <c r="R68" s="4"/>
    </row>
    <row r="69" spans="1:18" x14ac:dyDescent="0.25">
      <c r="C69" s="4"/>
      <c r="D69" s="4"/>
      <c r="E69" s="4"/>
      <c r="F69" s="4"/>
      <c r="G69" s="4"/>
      <c r="H69" s="4"/>
      <c r="L69" s="4"/>
      <c r="M69" s="4"/>
      <c r="N69" s="4"/>
      <c r="O69" s="4"/>
      <c r="P69" s="4"/>
      <c r="Q69" s="4"/>
      <c r="R69" s="4"/>
    </row>
    <row r="70" spans="1:18" x14ac:dyDescent="0.25">
      <c r="C70" s="4"/>
      <c r="D70" s="4"/>
      <c r="E70" s="4"/>
      <c r="F70" s="4"/>
      <c r="G70" s="4"/>
      <c r="H70" s="4"/>
      <c r="L70" s="4"/>
      <c r="M70" s="4"/>
      <c r="N70" s="4"/>
      <c r="O70" s="4"/>
      <c r="P70" s="4"/>
      <c r="Q70" s="4"/>
      <c r="R70" s="4"/>
    </row>
    <row r="71" spans="1:18" x14ac:dyDescent="0.25">
      <c r="C71" s="4"/>
      <c r="D71" s="4"/>
      <c r="E71" s="4"/>
      <c r="F71" s="4"/>
      <c r="G71" s="4"/>
      <c r="H71" s="4"/>
      <c r="L71" s="4"/>
      <c r="M71" s="4"/>
      <c r="N71" s="4"/>
      <c r="O71" s="4"/>
      <c r="P71" s="4"/>
      <c r="Q71" s="4"/>
      <c r="R71" s="4"/>
    </row>
    <row r="72" spans="1:18" x14ac:dyDescent="0.25">
      <c r="C72" s="4"/>
      <c r="D72" s="4"/>
      <c r="E72" s="4"/>
      <c r="F72" s="4"/>
      <c r="G72" s="4"/>
      <c r="H72" s="4"/>
      <c r="L72" s="4"/>
      <c r="M72" s="4"/>
      <c r="N72" s="4"/>
      <c r="O72" s="4"/>
      <c r="P72" s="4"/>
      <c r="Q72" s="4"/>
      <c r="R72" s="4"/>
    </row>
    <row r="73" spans="1:18" x14ac:dyDescent="0.25">
      <c r="C73" s="4"/>
      <c r="D73" s="4"/>
      <c r="E73" s="4"/>
      <c r="F73" s="4"/>
      <c r="G73" s="4"/>
      <c r="H73" s="4"/>
      <c r="L73" s="4"/>
      <c r="M73" s="4"/>
      <c r="N73" s="4"/>
      <c r="O73" s="4"/>
      <c r="P73" s="4"/>
      <c r="Q73" s="4"/>
      <c r="R73" s="4"/>
    </row>
    <row r="74" spans="1:18" x14ac:dyDescent="0.25">
      <c r="C74" s="4"/>
      <c r="D74" s="4"/>
      <c r="E74" s="4"/>
      <c r="F74" s="4"/>
      <c r="G74" s="4"/>
      <c r="H74" s="4"/>
      <c r="L74" s="4"/>
      <c r="M74" s="4"/>
      <c r="N74" s="4"/>
      <c r="O74" s="4"/>
      <c r="P74" s="4"/>
      <c r="Q74" s="4"/>
      <c r="R74" s="4"/>
    </row>
    <row r="75" spans="1:18" x14ac:dyDescent="0.25">
      <c r="C75" s="4"/>
      <c r="D75" s="4"/>
      <c r="E75" s="4"/>
      <c r="F75" s="4"/>
      <c r="G75" s="4"/>
      <c r="H75" s="4"/>
      <c r="L75" s="4"/>
      <c r="M75" s="4"/>
      <c r="N75" s="4"/>
      <c r="O75" s="4"/>
      <c r="P75" s="4"/>
      <c r="Q75" s="4"/>
      <c r="R75" s="4"/>
    </row>
    <row r="76" spans="1:18" x14ac:dyDescent="0.25">
      <c r="C76" s="4"/>
      <c r="D76" s="4"/>
      <c r="E76" s="4"/>
      <c r="F76" s="4"/>
      <c r="G76" s="4"/>
      <c r="H76" s="4"/>
      <c r="L76" s="4"/>
      <c r="M76" s="4"/>
      <c r="N76" s="4"/>
      <c r="O76" s="4"/>
      <c r="P76" s="4"/>
      <c r="Q76" s="4"/>
      <c r="R76" s="4"/>
    </row>
    <row r="77" spans="1:18" x14ac:dyDescent="0.25">
      <c r="C77" s="4"/>
      <c r="D77" s="4"/>
      <c r="E77" s="4"/>
      <c r="F77" s="4"/>
      <c r="G77" s="4"/>
      <c r="H77" s="4"/>
      <c r="L77" s="4"/>
      <c r="M77" s="4"/>
      <c r="N77" s="4"/>
      <c r="O77" s="4"/>
      <c r="P77" s="4"/>
      <c r="Q77" s="4"/>
      <c r="R77" s="4"/>
    </row>
    <row r="78" spans="1:18" x14ac:dyDescent="0.25">
      <c r="C78" s="4"/>
      <c r="D78" s="4"/>
      <c r="E78" s="4"/>
      <c r="F78" s="4"/>
      <c r="G78" s="4"/>
      <c r="H78" s="4"/>
      <c r="L78" s="4"/>
      <c r="M78" s="4"/>
      <c r="N78" s="4"/>
      <c r="O78" s="4"/>
      <c r="P78" s="4"/>
      <c r="Q78" s="4"/>
      <c r="R78" s="4"/>
    </row>
    <row r="79" spans="1:18" x14ac:dyDescent="0.25">
      <c r="C79" s="4"/>
      <c r="D79" s="4"/>
      <c r="E79" s="4"/>
      <c r="F79" s="4"/>
      <c r="G79" s="4"/>
      <c r="H79" s="4"/>
      <c r="L79" s="4"/>
      <c r="M79" s="4"/>
      <c r="N79" s="4"/>
      <c r="O79" s="4"/>
      <c r="P79" s="4"/>
      <c r="Q79" s="4"/>
      <c r="R79" s="4"/>
    </row>
    <row r="80" spans="1:18" x14ac:dyDescent="0.25">
      <c r="C80" s="4"/>
      <c r="D80" s="4"/>
      <c r="E80" s="4"/>
      <c r="F80" s="4"/>
      <c r="G80" s="4"/>
      <c r="H80" s="4"/>
      <c r="L80" s="4"/>
      <c r="M80" s="4"/>
      <c r="N80" s="4"/>
      <c r="O80" s="4"/>
      <c r="P80" s="4"/>
      <c r="Q80" s="4"/>
      <c r="R80" s="4"/>
    </row>
  </sheetData>
  <mergeCells count="121">
    <mergeCell ref="A55:B55"/>
    <mergeCell ref="A61:Q61"/>
    <mergeCell ref="A62:Q62"/>
    <mergeCell ref="A63:Q63"/>
    <mergeCell ref="H44:H45"/>
    <mergeCell ref="I44:I45"/>
    <mergeCell ref="B46:B47"/>
    <mergeCell ref="I46:I47"/>
    <mergeCell ref="J46:J51"/>
    <mergeCell ref="B48:B49"/>
    <mergeCell ref="I48:I49"/>
    <mergeCell ref="B50:B51"/>
    <mergeCell ref="I50:I51"/>
    <mergeCell ref="N32:N33"/>
    <mergeCell ref="O32:O33"/>
    <mergeCell ref="P32:P33"/>
    <mergeCell ref="G41:G42"/>
    <mergeCell ref="H41:H42"/>
    <mergeCell ref="I41:I42"/>
    <mergeCell ref="J41:J45"/>
    <mergeCell ref="B44:B45"/>
    <mergeCell ref="C44:C45"/>
    <mergeCell ref="D44:D45"/>
    <mergeCell ref="E44:E45"/>
    <mergeCell ref="F44:F45"/>
    <mergeCell ref="G44:G45"/>
    <mergeCell ref="A36:A40"/>
    <mergeCell ref="I36:I37"/>
    <mergeCell ref="J36:J37"/>
    <mergeCell ref="A41:A51"/>
    <mergeCell ref="B41:B42"/>
    <mergeCell ref="C41:C42"/>
    <mergeCell ref="D41:D42"/>
    <mergeCell ref="E41:E42"/>
    <mergeCell ref="F41:F42"/>
    <mergeCell ref="Q20:Q21"/>
    <mergeCell ref="A26:A35"/>
    <mergeCell ref="B26:B27"/>
    <mergeCell ref="C26:C27"/>
    <mergeCell ref="D26:D27"/>
    <mergeCell ref="E26:E27"/>
    <mergeCell ref="F26:F27"/>
    <mergeCell ref="G26:G27"/>
    <mergeCell ref="H26:H27"/>
    <mergeCell ref="I26:I27"/>
    <mergeCell ref="J26:J31"/>
    <mergeCell ref="I28:I29"/>
    <mergeCell ref="B30:B31"/>
    <mergeCell ref="C30:C31"/>
    <mergeCell ref="D30:D31"/>
    <mergeCell ref="E30:E31"/>
    <mergeCell ref="F30:F31"/>
    <mergeCell ref="G30:G31"/>
    <mergeCell ref="H30:H31"/>
    <mergeCell ref="I30:I31"/>
    <mergeCell ref="Q32:Q33"/>
    <mergeCell ref="K32:K33"/>
    <mergeCell ref="L32:L33"/>
    <mergeCell ref="M32:M33"/>
    <mergeCell ref="Q16:Q17"/>
    <mergeCell ref="I18:I19"/>
    <mergeCell ref="B20:B21"/>
    <mergeCell ref="I20:I22"/>
    <mergeCell ref="K20:K21"/>
    <mergeCell ref="L20:L21"/>
    <mergeCell ref="M20:M21"/>
    <mergeCell ref="N20:N21"/>
    <mergeCell ref="O20:O21"/>
    <mergeCell ref="P20:P21"/>
    <mergeCell ref="K16:K17"/>
    <mergeCell ref="L16:L17"/>
    <mergeCell ref="M16:M17"/>
    <mergeCell ref="N16:N17"/>
    <mergeCell ref="O16:O17"/>
    <mergeCell ref="P16:P17"/>
    <mergeCell ref="J11:J22"/>
    <mergeCell ref="I13:I14"/>
    <mergeCell ref="B15:B17"/>
    <mergeCell ref="C15:C16"/>
    <mergeCell ref="D15:D16"/>
    <mergeCell ref="E15:E16"/>
    <mergeCell ref="F15:F16"/>
    <mergeCell ref="G15:G16"/>
    <mergeCell ref="H15:H16"/>
    <mergeCell ref="I15:I17"/>
    <mergeCell ref="J6:J7"/>
    <mergeCell ref="A11:A25"/>
    <mergeCell ref="B11:B12"/>
    <mergeCell ref="C11:C12"/>
    <mergeCell ref="D11:D12"/>
    <mergeCell ref="E11:E12"/>
    <mergeCell ref="F11:F12"/>
    <mergeCell ref="G11:G12"/>
    <mergeCell ref="H11:H12"/>
    <mergeCell ref="I11:I12"/>
    <mergeCell ref="A6:A10"/>
    <mergeCell ref="B6:B7"/>
    <mergeCell ref="C6:C7"/>
    <mergeCell ref="D6:D7"/>
    <mergeCell ref="E6:E7"/>
    <mergeCell ref="F6:F7"/>
    <mergeCell ref="G6:G7"/>
    <mergeCell ref="H6:H7"/>
    <mergeCell ref="I6:I7"/>
    <mergeCell ref="O1:R1"/>
    <mergeCell ref="A2:Q2"/>
    <mergeCell ref="A3:A5"/>
    <mergeCell ref="B3:B5"/>
    <mergeCell ref="C3:H3"/>
    <mergeCell ref="I3:I5"/>
    <mergeCell ref="J3:J5"/>
    <mergeCell ref="K3:K5"/>
    <mergeCell ref="L3:L5"/>
    <mergeCell ref="M3:Q3"/>
    <mergeCell ref="Q4:Q5"/>
    <mergeCell ref="C4:C5"/>
    <mergeCell ref="D4:H4"/>
    <mergeCell ref="M4:M5"/>
    <mergeCell ref="N4:N5"/>
    <mergeCell ref="O4:O5"/>
    <mergeCell ref="P4:P5"/>
  </mergeCells>
  <printOptions horizontalCentered="1"/>
  <pageMargins left="0.31" right="0.19685039370078741" top="0.35" bottom="0.34" header="0.15748031496062992" footer="0"/>
  <pageSetup paperSize="9" scale="13" fitToHeight="8" orientation="landscape" r:id="rId1"/>
  <headerFooter alignWithMargins="0"/>
  <rowBreaks count="1" manualBreakCount="1">
    <brk id="65" max="16383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R80"/>
  <sheetViews>
    <sheetView view="pageBreakPreview" topLeftCell="B1" zoomScale="50" zoomScaleNormal="60" zoomScaleSheetLayoutView="49" workbookViewId="0">
      <selection activeCell="R11" sqref="R11"/>
    </sheetView>
  </sheetViews>
  <sheetFormatPr defaultColWidth="9.140625" defaultRowHeight="15.75" x14ac:dyDescent="0.25"/>
  <cols>
    <col min="1" max="1" width="42.7109375" style="4" customWidth="1"/>
    <col min="2" max="2" width="55.85546875" style="4" customWidth="1"/>
    <col min="3" max="3" width="12" style="3" customWidth="1"/>
    <col min="4" max="8" width="9.28515625" style="3" customWidth="1"/>
    <col min="9" max="9" width="52.7109375" style="4" customWidth="1"/>
    <col min="10" max="10" width="40" style="7" customWidth="1"/>
    <col min="11" max="11" width="34.28515625" style="6" customWidth="1"/>
    <col min="12" max="12" width="20.28515625" style="3" customWidth="1"/>
    <col min="13" max="13" width="15.5703125" style="1" customWidth="1"/>
    <col min="14" max="14" width="14.7109375" style="1" customWidth="1"/>
    <col min="15" max="16" width="15.85546875" style="1" customWidth="1"/>
    <col min="17" max="17" width="14.85546875" style="1" customWidth="1"/>
    <col min="18" max="16384" width="9.140625" style="1"/>
  </cols>
  <sheetData>
    <row r="1" spans="1:18" ht="56.25" customHeight="1" x14ac:dyDescent="0.2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9"/>
      <c r="M1" s="9"/>
      <c r="N1" s="10"/>
      <c r="O1" s="358" t="s">
        <v>35</v>
      </c>
      <c r="P1" s="358"/>
      <c r="Q1" s="358"/>
      <c r="R1" s="358"/>
    </row>
    <row r="2" spans="1:18" ht="77.25" customHeight="1" thickBot="1" x14ac:dyDescent="0.3">
      <c r="A2" s="359" t="s">
        <v>41</v>
      </c>
      <c r="B2" s="359"/>
      <c r="C2" s="359"/>
      <c r="D2" s="359"/>
      <c r="E2" s="359"/>
      <c r="F2" s="359"/>
      <c r="G2" s="359"/>
      <c r="H2" s="359"/>
      <c r="I2" s="359"/>
      <c r="J2" s="359"/>
      <c r="K2" s="359"/>
      <c r="L2" s="359"/>
      <c r="M2" s="359"/>
      <c r="N2" s="359"/>
      <c r="O2" s="359"/>
      <c r="P2" s="359"/>
      <c r="Q2" s="359"/>
      <c r="R2" s="11"/>
    </row>
    <row r="3" spans="1:18" ht="32.25" customHeight="1" x14ac:dyDescent="0.25">
      <c r="A3" s="360" t="s">
        <v>0</v>
      </c>
      <c r="B3" s="360" t="s">
        <v>1</v>
      </c>
      <c r="C3" s="360" t="s">
        <v>2</v>
      </c>
      <c r="D3" s="360"/>
      <c r="E3" s="360"/>
      <c r="F3" s="360"/>
      <c r="G3" s="360"/>
      <c r="H3" s="360"/>
      <c r="I3" s="360" t="s">
        <v>3</v>
      </c>
      <c r="J3" s="361" t="s">
        <v>4</v>
      </c>
      <c r="K3" s="362" t="s">
        <v>23</v>
      </c>
      <c r="L3" s="362" t="s">
        <v>45</v>
      </c>
      <c r="M3" s="363" t="s">
        <v>46</v>
      </c>
      <c r="N3" s="363"/>
      <c r="O3" s="363"/>
      <c r="P3" s="363"/>
      <c r="Q3" s="363"/>
      <c r="R3" s="11"/>
    </row>
    <row r="4" spans="1:18" s="2" customFormat="1" ht="19.5" customHeight="1" x14ac:dyDescent="0.25">
      <c r="A4" s="360"/>
      <c r="B4" s="360"/>
      <c r="C4" s="360" t="s">
        <v>5</v>
      </c>
      <c r="D4" s="363" t="s">
        <v>46</v>
      </c>
      <c r="E4" s="363"/>
      <c r="F4" s="363"/>
      <c r="G4" s="363"/>
      <c r="H4" s="363"/>
      <c r="I4" s="360"/>
      <c r="J4" s="361"/>
      <c r="K4" s="360"/>
      <c r="L4" s="360"/>
      <c r="M4" s="363">
        <v>2021</v>
      </c>
      <c r="N4" s="363">
        <v>2022</v>
      </c>
      <c r="O4" s="363">
        <v>2023</v>
      </c>
      <c r="P4" s="363">
        <v>2024</v>
      </c>
      <c r="Q4" s="363">
        <v>2025</v>
      </c>
      <c r="R4" s="12"/>
    </row>
    <row r="5" spans="1:18" s="5" customFormat="1" ht="102" customHeight="1" x14ac:dyDescent="0.35">
      <c r="A5" s="360"/>
      <c r="B5" s="360"/>
      <c r="C5" s="360"/>
      <c r="D5" s="103">
        <v>2021</v>
      </c>
      <c r="E5" s="103">
        <v>2022</v>
      </c>
      <c r="F5" s="103">
        <v>2023</v>
      </c>
      <c r="G5" s="103">
        <v>2024</v>
      </c>
      <c r="H5" s="103">
        <v>2025</v>
      </c>
      <c r="I5" s="360"/>
      <c r="J5" s="361"/>
      <c r="K5" s="360"/>
      <c r="L5" s="360"/>
      <c r="M5" s="363"/>
      <c r="N5" s="363"/>
      <c r="O5" s="363"/>
      <c r="P5" s="363"/>
      <c r="Q5" s="363"/>
      <c r="R5" s="13"/>
    </row>
    <row r="6" spans="1:18" s="5" customFormat="1" ht="21" customHeight="1" x14ac:dyDescent="0.35">
      <c r="A6" s="377" t="s">
        <v>6</v>
      </c>
      <c r="B6" s="380" t="s">
        <v>44</v>
      </c>
      <c r="C6" s="416">
        <f>D6+E6+F6+G6+H6</f>
        <v>0</v>
      </c>
      <c r="D6" s="364"/>
      <c r="E6" s="364"/>
      <c r="F6" s="364"/>
      <c r="G6" s="364"/>
      <c r="H6" s="364"/>
      <c r="I6" s="381" t="s">
        <v>42</v>
      </c>
      <c r="J6" s="369" t="s">
        <v>123</v>
      </c>
      <c r="K6" s="51" t="s">
        <v>47</v>
      </c>
      <c r="L6" s="27">
        <f>M6+N6+O6+P6+Q6</f>
        <v>0</v>
      </c>
      <c r="M6" s="48"/>
      <c r="N6" s="48"/>
      <c r="O6" s="48"/>
      <c r="P6" s="48"/>
      <c r="Q6" s="48"/>
      <c r="R6" s="13"/>
    </row>
    <row r="7" spans="1:18" s="5" customFormat="1" ht="51.75" customHeight="1" x14ac:dyDescent="0.35">
      <c r="A7" s="378"/>
      <c r="B7" s="380"/>
      <c r="C7" s="416"/>
      <c r="D7" s="364"/>
      <c r="E7" s="364"/>
      <c r="F7" s="364"/>
      <c r="G7" s="364"/>
      <c r="H7" s="364"/>
      <c r="I7" s="382"/>
      <c r="J7" s="370"/>
      <c r="K7" s="52" t="s">
        <v>22</v>
      </c>
      <c r="L7" s="53">
        <f t="shared" ref="L7:L16" si="0">M7+N7+O7+P7+Q7</f>
        <v>0</v>
      </c>
      <c r="M7" s="48"/>
      <c r="N7" s="48"/>
      <c r="O7" s="48"/>
      <c r="P7" s="48"/>
      <c r="Q7" s="48"/>
      <c r="R7" s="13"/>
    </row>
    <row r="8" spans="1:18" s="5" customFormat="1" ht="35.25" customHeight="1" x14ac:dyDescent="0.35">
      <c r="A8" s="378"/>
      <c r="B8" s="54"/>
      <c r="C8" s="26"/>
      <c r="D8" s="26"/>
      <c r="E8" s="120"/>
      <c r="F8" s="26"/>
      <c r="G8" s="120"/>
      <c r="H8" s="26"/>
      <c r="I8" s="32"/>
      <c r="J8" s="55"/>
      <c r="K8" s="45" t="s">
        <v>31</v>
      </c>
      <c r="L8" s="53">
        <f t="shared" si="0"/>
        <v>0</v>
      </c>
      <c r="M8" s="56">
        <f>M9+M10</f>
        <v>0</v>
      </c>
      <c r="N8" s="56">
        <f>N9+N10</f>
        <v>0</v>
      </c>
      <c r="O8" s="56">
        <f>O9+O10</f>
        <v>0</v>
      </c>
      <c r="P8" s="56">
        <f>P9+P10</f>
        <v>0</v>
      </c>
      <c r="Q8" s="56">
        <f>Q9+Q10</f>
        <v>0</v>
      </c>
      <c r="R8" s="13"/>
    </row>
    <row r="9" spans="1:18" s="5" customFormat="1" ht="35.25" customHeight="1" x14ac:dyDescent="0.35">
      <c r="A9" s="378"/>
      <c r="B9" s="18"/>
      <c r="C9" s="28"/>
      <c r="D9" s="29"/>
      <c r="E9" s="29"/>
      <c r="F9" s="29"/>
      <c r="G9" s="29"/>
      <c r="H9" s="29"/>
      <c r="I9" s="32"/>
      <c r="J9" s="57" t="s">
        <v>30</v>
      </c>
      <c r="K9" s="58" t="s">
        <v>47</v>
      </c>
      <c r="L9" s="53">
        <f t="shared" si="0"/>
        <v>0</v>
      </c>
      <c r="M9" s="56">
        <f t="shared" ref="M9:Q10" si="1">M6</f>
        <v>0</v>
      </c>
      <c r="N9" s="56">
        <f t="shared" si="1"/>
        <v>0</v>
      </c>
      <c r="O9" s="56">
        <f t="shared" si="1"/>
        <v>0</v>
      </c>
      <c r="P9" s="56">
        <f t="shared" si="1"/>
        <v>0</v>
      </c>
      <c r="Q9" s="56">
        <f t="shared" si="1"/>
        <v>0</v>
      </c>
      <c r="R9" s="13"/>
    </row>
    <row r="10" spans="1:18" s="5" customFormat="1" ht="42.75" customHeight="1" x14ac:dyDescent="0.35">
      <c r="A10" s="379"/>
      <c r="B10" s="18"/>
      <c r="C10" s="28"/>
      <c r="D10" s="29"/>
      <c r="E10" s="29"/>
      <c r="F10" s="29"/>
      <c r="G10" s="29"/>
      <c r="H10" s="29"/>
      <c r="I10" s="29"/>
      <c r="J10" s="55"/>
      <c r="K10" s="117" t="s">
        <v>22</v>
      </c>
      <c r="L10" s="53">
        <f t="shared" si="0"/>
        <v>0</v>
      </c>
      <c r="M10" s="59">
        <f t="shared" si="1"/>
        <v>0</v>
      </c>
      <c r="N10" s="59">
        <f t="shared" si="1"/>
        <v>0</v>
      </c>
      <c r="O10" s="59">
        <f t="shared" si="1"/>
        <v>0</v>
      </c>
      <c r="P10" s="59">
        <f t="shared" si="1"/>
        <v>0</v>
      </c>
      <c r="Q10" s="59">
        <f t="shared" si="1"/>
        <v>0</v>
      </c>
      <c r="R10" s="13"/>
    </row>
    <row r="11" spans="1:18" s="5" customFormat="1" ht="43.5" customHeight="1" x14ac:dyDescent="0.35">
      <c r="A11" s="371" t="s">
        <v>7</v>
      </c>
      <c r="B11" s="374" t="s">
        <v>43</v>
      </c>
      <c r="C11" s="416">
        <f>D11+E11+F11+G11+H11</f>
        <v>200</v>
      </c>
      <c r="D11" s="376">
        <v>40</v>
      </c>
      <c r="E11" s="364">
        <v>40</v>
      </c>
      <c r="F11" s="364">
        <v>40</v>
      </c>
      <c r="G11" s="364">
        <v>40</v>
      </c>
      <c r="H11" s="364">
        <v>40</v>
      </c>
      <c r="I11" s="374" t="s">
        <v>24</v>
      </c>
      <c r="J11" s="369" t="s">
        <v>123</v>
      </c>
      <c r="K11" s="52" t="s">
        <v>47</v>
      </c>
      <c r="L11" s="53">
        <f t="shared" si="0"/>
        <v>160</v>
      </c>
      <c r="M11" s="119">
        <v>25</v>
      </c>
      <c r="N11" s="119">
        <v>30</v>
      </c>
      <c r="O11" s="119">
        <v>35</v>
      </c>
      <c r="P11" s="119">
        <v>35</v>
      </c>
      <c r="Q11" s="119">
        <v>35</v>
      </c>
      <c r="R11" s="13"/>
    </row>
    <row r="12" spans="1:18" s="5" customFormat="1" ht="51.75" customHeight="1" x14ac:dyDescent="0.35">
      <c r="A12" s="372"/>
      <c r="B12" s="375"/>
      <c r="C12" s="416"/>
      <c r="D12" s="376"/>
      <c r="E12" s="364"/>
      <c r="F12" s="364"/>
      <c r="G12" s="364"/>
      <c r="H12" s="364"/>
      <c r="I12" s="375"/>
      <c r="J12" s="391"/>
      <c r="K12" s="52" t="s">
        <v>22</v>
      </c>
      <c r="L12" s="53">
        <f>M12+N12+O12+P12+Q12</f>
        <v>0</v>
      </c>
      <c r="M12" s="119"/>
      <c r="N12" s="119"/>
      <c r="O12" s="119"/>
      <c r="P12" s="119"/>
      <c r="Q12" s="119"/>
      <c r="R12" s="13"/>
    </row>
    <row r="13" spans="1:18" s="5" customFormat="1" ht="43.5" customHeight="1" x14ac:dyDescent="0.35">
      <c r="A13" s="372"/>
      <c r="B13" s="20"/>
      <c r="C13" s="21"/>
      <c r="D13" s="22"/>
      <c r="E13" s="22"/>
      <c r="F13" s="22"/>
      <c r="G13" s="22"/>
      <c r="H13" s="22"/>
      <c r="I13" s="392" t="s">
        <v>25</v>
      </c>
      <c r="J13" s="391"/>
      <c r="K13" s="51" t="s">
        <v>47</v>
      </c>
      <c r="L13" s="53">
        <f t="shared" si="0"/>
        <v>0</v>
      </c>
      <c r="M13" s="118"/>
      <c r="N13" s="118"/>
      <c r="O13" s="118"/>
      <c r="P13" s="118"/>
      <c r="Q13" s="118"/>
      <c r="R13" s="13"/>
    </row>
    <row r="14" spans="1:18" s="5" customFormat="1" ht="49.5" customHeight="1" x14ac:dyDescent="0.35">
      <c r="A14" s="372"/>
      <c r="B14" s="25"/>
      <c r="C14" s="25"/>
      <c r="D14" s="25"/>
      <c r="E14" s="25"/>
      <c r="F14" s="25"/>
      <c r="G14" s="25"/>
      <c r="H14" s="25"/>
      <c r="I14" s="393"/>
      <c r="J14" s="391"/>
      <c r="K14" s="121" t="s">
        <v>22</v>
      </c>
      <c r="L14" s="53">
        <f t="shared" si="0"/>
        <v>415</v>
      </c>
      <c r="M14" s="119">
        <v>76</v>
      </c>
      <c r="N14" s="119">
        <v>80</v>
      </c>
      <c r="O14" s="119">
        <v>83</v>
      </c>
      <c r="P14" s="119">
        <v>86</v>
      </c>
      <c r="Q14" s="119">
        <v>90</v>
      </c>
      <c r="R14" s="13"/>
    </row>
    <row r="15" spans="1:18" s="5" customFormat="1" ht="36.75" customHeight="1" x14ac:dyDescent="0.35">
      <c r="A15" s="372"/>
      <c r="B15" s="394" t="s">
        <v>56</v>
      </c>
      <c r="C15" s="416">
        <f>D15+E15+F15+G15+H15</f>
        <v>1.5</v>
      </c>
      <c r="D15" s="364">
        <v>0.3</v>
      </c>
      <c r="E15" s="364">
        <v>0.3</v>
      </c>
      <c r="F15" s="364">
        <v>0.3</v>
      </c>
      <c r="G15" s="364">
        <v>0.3</v>
      </c>
      <c r="H15" s="364">
        <v>0.3</v>
      </c>
      <c r="I15" s="366" t="s">
        <v>26</v>
      </c>
      <c r="J15" s="391"/>
      <c r="K15" s="51" t="s">
        <v>47</v>
      </c>
      <c r="L15" s="53">
        <f t="shared" si="0"/>
        <v>0</v>
      </c>
      <c r="M15" s="119"/>
      <c r="N15" s="119"/>
      <c r="O15" s="119"/>
      <c r="P15" s="119"/>
      <c r="Q15" s="119"/>
      <c r="R15" s="13"/>
    </row>
    <row r="16" spans="1:18" s="5" customFormat="1" ht="61.5" customHeight="1" x14ac:dyDescent="0.35">
      <c r="A16" s="372"/>
      <c r="B16" s="395"/>
      <c r="C16" s="417"/>
      <c r="D16" s="365"/>
      <c r="E16" s="365"/>
      <c r="F16" s="365"/>
      <c r="G16" s="365"/>
      <c r="H16" s="365"/>
      <c r="I16" s="367"/>
      <c r="J16" s="391"/>
      <c r="K16" s="390" t="s">
        <v>22</v>
      </c>
      <c r="L16" s="388">
        <f t="shared" si="0"/>
        <v>8420</v>
      </c>
      <c r="M16" s="383">
        <v>1620</v>
      </c>
      <c r="N16" s="383">
        <v>1650</v>
      </c>
      <c r="O16" s="383">
        <v>1680</v>
      </c>
      <c r="P16" s="383">
        <v>1720</v>
      </c>
      <c r="Q16" s="383">
        <v>1750</v>
      </c>
      <c r="R16" s="13"/>
    </row>
    <row r="17" spans="1:18" s="5" customFormat="1" ht="71.25" customHeight="1" x14ac:dyDescent="0.35">
      <c r="A17" s="372"/>
      <c r="B17" s="396"/>
      <c r="C17" s="60">
        <f>D17+E17+F17+G17+H17</f>
        <v>31</v>
      </c>
      <c r="D17" s="119">
        <v>6.2</v>
      </c>
      <c r="E17" s="119">
        <v>6.2</v>
      </c>
      <c r="F17" s="119">
        <v>6.2</v>
      </c>
      <c r="G17" s="119">
        <v>6.2</v>
      </c>
      <c r="H17" s="119">
        <v>6.2</v>
      </c>
      <c r="I17" s="368"/>
      <c r="J17" s="391"/>
      <c r="K17" s="390"/>
      <c r="L17" s="389"/>
      <c r="M17" s="384"/>
      <c r="N17" s="384"/>
      <c r="O17" s="384"/>
      <c r="P17" s="384"/>
      <c r="Q17" s="384"/>
      <c r="R17" s="13"/>
    </row>
    <row r="18" spans="1:18" s="5" customFormat="1" ht="42" customHeight="1" x14ac:dyDescent="0.35">
      <c r="A18" s="372"/>
      <c r="B18" s="20"/>
      <c r="C18" s="44"/>
      <c r="D18" s="44"/>
      <c r="E18" s="44"/>
      <c r="F18" s="44"/>
      <c r="G18" s="44"/>
      <c r="H18" s="44"/>
      <c r="I18" s="366" t="s">
        <v>27</v>
      </c>
      <c r="J18" s="391"/>
      <c r="K18" s="51" t="s">
        <v>47</v>
      </c>
      <c r="L18" s="53">
        <f>M18+N18+O18+P18+Q18</f>
        <v>0</v>
      </c>
      <c r="M18" s="119"/>
      <c r="N18" s="119"/>
      <c r="O18" s="119"/>
      <c r="P18" s="119"/>
      <c r="Q18" s="119"/>
      <c r="R18" s="13"/>
    </row>
    <row r="19" spans="1:18" s="5" customFormat="1" ht="64.5" customHeight="1" x14ac:dyDescent="0.35">
      <c r="A19" s="372"/>
      <c r="B19" s="61"/>
      <c r="C19" s="62"/>
      <c r="D19" s="25"/>
      <c r="E19" s="25"/>
      <c r="F19" s="25"/>
      <c r="G19" s="25"/>
      <c r="H19" s="25"/>
      <c r="I19" s="368"/>
      <c r="J19" s="391"/>
      <c r="K19" s="121" t="s">
        <v>22</v>
      </c>
      <c r="L19" s="53">
        <f>M19+N19+O19+P19+Q19</f>
        <v>0</v>
      </c>
      <c r="M19" s="119"/>
      <c r="N19" s="119"/>
      <c r="O19" s="119"/>
      <c r="P19" s="119"/>
      <c r="Q19" s="119"/>
      <c r="R19" s="13"/>
    </row>
    <row r="20" spans="1:18" s="5" customFormat="1" ht="42" customHeight="1" x14ac:dyDescent="0.35">
      <c r="A20" s="372"/>
      <c r="B20" s="385" t="s">
        <v>48</v>
      </c>
      <c r="C20" s="42">
        <v>9.3000000000000007</v>
      </c>
      <c r="D20" s="63">
        <v>9.3000000000000007</v>
      </c>
      <c r="E20" s="63">
        <v>9.3000000000000007</v>
      </c>
      <c r="F20" s="63">
        <v>9.3000000000000007</v>
      </c>
      <c r="G20" s="63">
        <v>9.3000000000000007</v>
      </c>
      <c r="H20" s="63">
        <v>9.3000000000000007</v>
      </c>
      <c r="I20" s="387" t="s">
        <v>28</v>
      </c>
      <c r="J20" s="391"/>
      <c r="K20" s="377" t="s">
        <v>47</v>
      </c>
      <c r="L20" s="388">
        <f>M20+N20+O20+P20+Q20</f>
        <v>0</v>
      </c>
      <c r="M20" s="383"/>
      <c r="N20" s="383"/>
      <c r="O20" s="383"/>
      <c r="P20" s="383"/>
      <c r="Q20" s="383"/>
      <c r="R20" s="13"/>
    </row>
    <row r="21" spans="1:18" s="5" customFormat="1" ht="31.5" customHeight="1" x14ac:dyDescent="0.35">
      <c r="A21" s="372"/>
      <c r="B21" s="386"/>
      <c r="C21" s="46"/>
      <c r="D21" s="47"/>
      <c r="E21" s="47"/>
      <c r="F21" s="47"/>
      <c r="G21" s="47"/>
      <c r="H21" s="47"/>
      <c r="I21" s="387"/>
      <c r="J21" s="391"/>
      <c r="K21" s="379"/>
      <c r="L21" s="389"/>
      <c r="M21" s="384"/>
      <c r="N21" s="384"/>
      <c r="O21" s="384"/>
      <c r="P21" s="384"/>
      <c r="Q21" s="384"/>
      <c r="R21" s="13"/>
    </row>
    <row r="22" spans="1:18" s="5" customFormat="1" ht="113.25" customHeight="1" x14ac:dyDescent="0.35">
      <c r="A22" s="372"/>
      <c r="B22" s="64" t="s">
        <v>8</v>
      </c>
      <c r="C22" s="65"/>
      <c r="D22" s="40"/>
      <c r="E22" s="40"/>
      <c r="F22" s="40"/>
      <c r="G22" s="40"/>
      <c r="H22" s="40"/>
      <c r="I22" s="368"/>
      <c r="J22" s="370"/>
      <c r="K22" s="66" t="s">
        <v>22</v>
      </c>
      <c r="L22" s="53">
        <f>M22+N22+O22+P22+Q22</f>
        <v>16885</v>
      </c>
      <c r="M22" s="119">
        <v>3320</v>
      </c>
      <c r="N22" s="119">
        <v>3350</v>
      </c>
      <c r="O22" s="119">
        <v>3385</v>
      </c>
      <c r="P22" s="119">
        <v>3400</v>
      </c>
      <c r="Q22" s="119">
        <v>3430</v>
      </c>
      <c r="R22" s="13"/>
    </row>
    <row r="23" spans="1:18" s="5" customFormat="1" ht="69.75" customHeight="1" x14ac:dyDescent="0.35">
      <c r="A23" s="372"/>
      <c r="B23" s="67"/>
      <c r="C23" s="68"/>
      <c r="D23" s="68"/>
      <c r="E23" s="68"/>
      <c r="F23" s="68"/>
      <c r="G23" s="68"/>
      <c r="H23" s="68"/>
      <c r="I23" s="68"/>
      <c r="J23" s="69"/>
      <c r="K23" s="70" t="s">
        <v>9</v>
      </c>
      <c r="L23" s="71">
        <f t="shared" ref="L23:Q23" si="2">L24+L25</f>
        <v>25880</v>
      </c>
      <c r="M23" s="71">
        <f t="shared" si="2"/>
        <v>5041</v>
      </c>
      <c r="N23" s="71">
        <f t="shared" si="2"/>
        <v>5110</v>
      </c>
      <c r="O23" s="71">
        <f t="shared" si="2"/>
        <v>5183</v>
      </c>
      <c r="P23" s="71">
        <f t="shared" si="2"/>
        <v>5241</v>
      </c>
      <c r="Q23" s="71">
        <f t="shared" si="2"/>
        <v>5305</v>
      </c>
      <c r="R23" s="13"/>
    </row>
    <row r="24" spans="1:18" s="5" customFormat="1" ht="96" customHeight="1" x14ac:dyDescent="0.35">
      <c r="A24" s="372"/>
      <c r="B24" s="18"/>
      <c r="C24" s="29"/>
      <c r="D24" s="29"/>
      <c r="E24" s="29"/>
      <c r="F24" s="29"/>
      <c r="G24" s="29"/>
      <c r="H24" s="29"/>
      <c r="I24" s="29"/>
      <c r="J24" s="72" t="s">
        <v>10</v>
      </c>
      <c r="K24" s="43" t="s">
        <v>33</v>
      </c>
      <c r="L24" s="53">
        <f t="shared" ref="L24:L31" si="3">M24+N24+O24+P24+Q24</f>
        <v>160</v>
      </c>
      <c r="M24" s="53">
        <f>M11+M13+M15+L18+M20</f>
        <v>25</v>
      </c>
      <c r="N24" s="53">
        <f>N11+N13+N15+M18+N20</f>
        <v>30</v>
      </c>
      <c r="O24" s="53">
        <f>O11+O13+O15+N18+O20</f>
        <v>35</v>
      </c>
      <c r="P24" s="53">
        <f>P11+P13+P15+O18+P20</f>
        <v>35</v>
      </c>
      <c r="Q24" s="53">
        <f>Q11+Q13+Q15+P18+Q20</f>
        <v>35</v>
      </c>
      <c r="R24" s="13"/>
    </row>
    <row r="25" spans="1:18" s="5" customFormat="1" ht="67.5" x14ac:dyDescent="0.35">
      <c r="A25" s="373"/>
      <c r="B25" s="73"/>
      <c r="C25" s="73"/>
      <c r="D25" s="73"/>
      <c r="E25" s="73"/>
      <c r="F25" s="73"/>
      <c r="G25" s="73"/>
      <c r="H25" s="73"/>
      <c r="I25" s="73"/>
      <c r="J25" s="74"/>
      <c r="K25" s="45" t="s">
        <v>22</v>
      </c>
      <c r="L25" s="53">
        <f t="shared" si="3"/>
        <v>25720</v>
      </c>
      <c r="M25" s="53">
        <f>M12+M14+M16+M19+M22</f>
        <v>5016</v>
      </c>
      <c r="N25" s="53">
        <f>N12+N14+N16+N19+N22</f>
        <v>5080</v>
      </c>
      <c r="O25" s="53">
        <f>O12+O14+O16+O19+O22</f>
        <v>5148</v>
      </c>
      <c r="P25" s="53">
        <f>P12+P14+P16+P19+P22</f>
        <v>5206</v>
      </c>
      <c r="Q25" s="53">
        <f>Q12+Q14+Q16+Q19+Q22</f>
        <v>5270</v>
      </c>
      <c r="R25" s="13"/>
    </row>
    <row r="26" spans="1:18" s="5" customFormat="1" ht="23.25" customHeight="1" x14ac:dyDescent="0.35">
      <c r="A26" s="371" t="s">
        <v>11</v>
      </c>
      <c r="B26" s="397" t="s">
        <v>57</v>
      </c>
      <c r="C26" s="430">
        <v>2.4500000000000002</v>
      </c>
      <c r="D26" s="364">
        <v>0.49</v>
      </c>
      <c r="E26" s="364">
        <v>0.49</v>
      </c>
      <c r="F26" s="364">
        <v>0.49</v>
      </c>
      <c r="G26" s="419">
        <v>0.49</v>
      </c>
      <c r="H26" s="419">
        <v>0.49</v>
      </c>
      <c r="I26" s="366" t="s">
        <v>40</v>
      </c>
      <c r="J26" s="371" t="s">
        <v>123</v>
      </c>
      <c r="K26" s="51" t="s">
        <v>47</v>
      </c>
      <c r="L26" s="53">
        <f t="shared" si="3"/>
        <v>0</v>
      </c>
      <c r="M26" s="116"/>
      <c r="N26" s="116"/>
      <c r="O26" s="116"/>
      <c r="P26" s="116"/>
      <c r="Q26" s="116"/>
      <c r="R26" s="13"/>
    </row>
    <row r="27" spans="1:18" s="5" customFormat="1" ht="78" customHeight="1" x14ac:dyDescent="0.35">
      <c r="A27" s="372"/>
      <c r="B27" s="397"/>
      <c r="C27" s="430"/>
      <c r="D27" s="364"/>
      <c r="E27" s="364"/>
      <c r="F27" s="364"/>
      <c r="G27" s="419"/>
      <c r="H27" s="419"/>
      <c r="I27" s="368"/>
      <c r="J27" s="372"/>
      <c r="K27" s="121" t="s">
        <v>22</v>
      </c>
      <c r="L27" s="53">
        <f t="shared" si="3"/>
        <v>1625</v>
      </c>
      <c r="M27" s="116">
        <v>315</v>
      </c>
      <c r="N27" s="116">
        <v>320</v>
      </c>
      <c r="O27" s="116">
        <v>325</v>
      </c>
      <c r="P27" s="116">
        <v>330</v>
      </c>
      <c r="Q27" s="116">
        <v>335</v>
      </c>
      <c r="R27" s="13"/>
    </row>
    <row r="28" spans="1:18" s="5" customFormat="1" ht="45.75" customHeight="1" x14ac:dyDescent="0.35">
      <c r="A28" s="372"/>
      <c r="B28" s="31"/>
      <c r="C28" s="25"/>
      <c r="D28" s="25"/>
      <c r="E28" s="25"/>
      <c r="F28" s="25"/>
      <c r="G28" s="25"/>
      <c r="H28" s="25"/>
      <c r="I28" s="371" t="s">
        <v>34</v>
      </c>
      <c r="J28" s="372"/>
      <c r="K28" s="51" t="s">
        <v>47</v>
      </c>
      <c r="L28" s="53">
        <f t="shared" si="3"/>
        <v>0</v>
      </c>
      <c r="M28" s="116"/>
      <c r="N28" s="116"/>
      <c r="O28" s="116"/>
      <c r="P28" s="116"/>
      <c r="Q28" s="116"/>
      <c r="R28" s="13"/>
    </row>
    <row r="29" spans="1:18" s="5" customFormat="1" ht="41.25" customHeight="1" x14ac:dyDescent="0.35">
      <c r="A29" s="372"/>
      <c r="B29" s="25"/>
      <c r="C29" s="25"/>
      <c r="D29" s="25"/>
      <c r="E29" s="25"/>
      <c r="F29" s="25"/>
      <c r="G29" s="25"/>
      <c r="H29" s="25"/>
      <c r="I29" s="373"/>
      <c r="J29" s="372"/>
      <c r="K29" s="35" t="s">
        <v>22</v>
      </c>
      <c r="L29" s="53">
        <f t="shared" si="3"/>
        <v>0</v>
      </c>
      <c r="M29" s="116"/>
      <c r="N29" s="116"/>
      <c r="O29" s="116"/>
      <c r="P29" s="116"/>
      <c r="Q29" s="116"/>
      <c r="R29" s="13"/>
    </row>
    <row r="30" spans="1:18" s="5" customFormat="1" ht="73.5" customHeight="1" x14ac:dyDescent="0.35">
      <c r="A30" s="372"/>
      <c r="B30" s="399" t="s">
        <v>12</v>
      </c>
      <c r="C30" s="430">
        <v>0.5</v>
      </c>
      <c r="D30" s="419">
        <v>0.1</v>
      </c>
      <c r="E30" s="419">
        <v>0.1</v>
      </c>
      <c r="F30" s="364">
        <v>0.1</v>
      </c>
      <c r="G30" s="364">
        <v>0.1</v>
      </c>
      <c r="H30" s="364">
        <v>0.1</v>
      </c>
      <c r="I30" s="400" t="s">
        <v>39</v>
      </c>
      <c r="J30" s="372"/>
      <c r="K30" s="51" t="s">
        <v>47</v>
      </c>
      <c r="L30" s="53">
        <f t="shared" si="3"/>
        <v>0</v>
      </c>
      <c r="M30" s="116"/>
      <c r="N30" s="116"/>
      <c r="O30" s="116"/>
      <c r="P30" s="116"/>
      <c r="Q30" s="116"/>
      <c r="R30" s="13"/>
    </row>
    <row r="31" spans="1:18" s="5" customFormat="1" ht="50.25" customHeight="1" x14ac:dyDescent="0.35">
      <c r="A31" s="372"/>
      <c r="B31" s="399"/>
      <c r="C31" s="430"/>
      <c r="D31" s="419"/>
      <c r="E31" s="419"/>
      <c r="F31" s="364"/>
      <c r="G31" s="364"/>
      <c r="H31" s="364"/>
      <c r="I31" s="400"/>
      <c r="J31" s="373"/>
      <c r="K31" s="49" t="s">
        <v>22</v>
      </c>
      <c r="L31" s="53">
        <f t="shared" si="3"/>
        <v>182</v>
      </c>
      <c r="M31" s="116">
        <v>30</v>
      </c>
      <c r="N31" s="116">
        <v>33</v>
      </c>
      <c r="O31" s="116">
        <v>36</v>
      </c>
      <c r="P31" s="116">
        <v>40</v>
      </c>
      <c r="Q31" s="116">
        <v>43</v>
      </c>
      <c r="R31" s="13"/>
    </row>
    <row r="32" spans="1:18" s="5" customFormat="1" ht="47.25" customHeight="1" x14ac:dyDescent="0.35">
      <c r="A32" s="372"/>
      <c r="B32" s="18"/>
      <c r="C32" s="28"/>
      <c r="D32" s="29"/>
      <c r="E32" s="29"/>
      <c r="F32" s="29"/>
      <c r="G32" s="29"/>
      <c r="H32" s="29"/>
      <c r="I32" s="29"/>
      <c r="J32" s="30"/>
      <c r="K32" s="403" t="s">
        <v>13</v>
      </c>
      <c r="L32" s="401">
        <f>L34+L35</f>
        <v>1807</v>
      </c>
      <c r="M32" s="401">
        <f>M35</f>
        <v>345</v>
      </c>
      <c r="N32" s="401">
        <f>N35</f>
        <v>353</v>
      </c>
      <c r="O32" s="401">
        <f>O35</f>
        <v>361</v>
      </c>
      <c r="P32" s="401">
        <f>P35</f>
        <v>370</v>
      </c>
      <c r="Q32" s="401">
        <f>Q35</f>
        <v>378</v>
      </c>
      <c r="R32" s="13"/>
    </row>
    <row r="33" spans="1:18" s="5" customFormat="1" ht="47.25" customHeight="1" x14ac:dyDescent="0.35">
      <c r="A33" s="372"/>
      <c r="B33" s="18"/>
      <c r="C33" s="28"/>
      <c r="D33" s="29"/>
      <c r="E33" s="29"/>
      <c r="F33" s="29"/>
      <c r="G33" s="29"/>
      <c r="H33" s="29"/>
      <c r="I33" s="29"/>
      <c r="J33" s="30"/>
      <c r="K33" s="403"/>
      <c r="L33" s="402"/>
      <c r="M33" s="402"/>
      <c r="N33" s="402"/>
      <c r="O33" s="402"/>
      <c r="P33" s="402"/>
      <c r="Q33" s="402"/>
      <c r="R33" s="13"/>
    </row>
    <row r="34" spans="1:18" s="5" customFormat="1" ht="69.75" customHeight="1" x14ac:dyDescent="0.35">
      <c r="A34" s="372"/>
      <c r="B34" s="18"/>
      <c r="C34" s="28"/>
      <c r="D34" s="29"/>
      <c r="E34" s="29"/>
      <c r="F34" s="29"/>
      <c r="G34" s="29"/>
      <c r="H34" s="29"/>
      <c r="I34" s="29"/>
      <c r="J34" s="57" t="s">
        <v>10</v>
      </c>
      <c r="K34" s="43" t="s">
        <v>47</v>
      </c>
      <c r="L34" s="56">
        <f t="shared" ref="L34:L44" si="4">M34+N34+O34+P34+Q34</f>
        <v>0</v>
      </c>
      <c r="M34" s="56">
        <f t="shared" ref="M34:Q35" si="5">M26+M28+M30</f>
        <v>0</v>
      </c>
      <c r="N34" s="56">
        <f t="shared" si="5"/>
        <v>0</v>
      </c>
      <c r="O34" s="56">
        <f t="shared" si="5"/>
        <v>0</v>
      </c>
      <c r="P34" s="56">
        <f t="shared" si="5"/>
        <v>0</v>
      </c>
      <c r="Q34" s="56">
        <f t="shared" si="5"/>
        <v>0</v>
      </c>
      <c r="R34" s="13"/>
    </row>
    <row r="35" spans="1:18" s="5" customFormat="1" ht="67.5" x14ac:dyDescent="0.35">
      <c r="A35" s="373"/>
      <c r="B35" s="18"/>
      <c r="C35" s="28"/>
      <c r="D35" s="29"/>
      <c r="E35" s="29"/>
      <c r="F35" s="29"/>
      <c r="G35" s="29"/>
      <c r="H35" s="29"/>
      <c r="I35" s="29"/>
      <c r="J35" s="30"/>
      <c r="K35" s="117" t="s">
        <v>22</v>
      </c>
      <c r="L35" s="53">
        <f t="shared" si="4"/>
        <v>1807</v>
      </c>
      <c r="M35" s="56">
        <f t="shared" si="5"/>
        <v>345</v>
      </c>
      <c r="N35" s="56">
        <f t="shared" si="5"/>
        <v>353</v>
      </c>
      <c r="O35" s="56">
        <f t="shared" si="5"/>
        <v>361</v>
      </c>
      <c r="P35" s="56">
        <f t="shared" si="5"/>
        <v>370</v>
      </c>
      <c r="Q35" s="56">
        <f t="shared" si="5"/>
        <v>378</v>
      </c>
      <c r="R35" s="13"/>
    </row>
    <row r="36" spans="1:18" s="5" customFormat="1" ht="116.25" customHeight="1" x14ac:dyDescent="0.35">
      <c r="A36" s="371" t="s">
        <v>14</v>
      </c>
      <c r="B36" s="115" t="s">
        <v>15</v>
      </c>
      <c r="C36" s="75"/>
      <c r="D36" s="76"/>
      <c r="E36" s="76"/>
      <c r="F36" s="77"/>
      <c r="G36" s="76"/>
      <c r="H36" s="78"/>
      <c r="I36" s="404" t="s">
        <v>76</v>
      </c>
      <c r="J36" s="369" t="s">
        <v>123</v>
      </c>
      <c r="K36" s="19" t="s">
        <v>47</v>
      </c>
      <c r="L36" s="53">
        <f t="shared" si="4"/>
        <v>0</v>
      </c>
      <c r="M36" s="119"/>
      <c r="N36" s="119"/>
      <c r="O36" s="119"/>
      <c r="P36" s="119"/>
      <c r="Q36" s="119"/>
      <c r="R36" s="13"/>
    </row>
    <row r="37" spans="1:18" s="5" customFormat="1" ht="73.5" customHeight="1" x14ac:dyDescent="0.35">
      <c r="A37" s="372"/>
      <c r="B37" s="115" t="s">
        <v>49</v>
      </c>
      <c r="C37" s="79"/>
      <c r="D37" s="76"/>
      <c r="E37" s="76"/>
      <c r="F37" s="76"/>
      <c r="G37" s="76"/>
      <c r="H37" s="76"/>
      <c r="I37" s="405"/>
      <c r="J37" s="370"/>
      <c r="K37" s="66" t="s">
        <v>22</v>
      </c>
      <c r="L37" s="53">
        <f t="shared" si="4"/>
        <v>0</v>
      </c>
      <c r="M37" s="116"/>
      <c r="N37" s="116"/>
      <c r="O37" s="116"/>
      <c r="P37" s="116"/>
      <c r="Q37" s="116"/>
      <c r="R37" s="13"/>
    </row>
    <row r="38" spans="1:18" s="5" customFormat="1" ht="23.25" x14ac:dyDescent="0.35">
      <c r="A38" s="372"/>
      <c r="B38" s="80"/>
      <c r="C38" s="18"/>
      <c r="D38" s="18"/>
      <c r="E38" s="18"/>
      <c r="F38" s="18"/>
      <c r="G38" s="18"/>
      <c r="H38" s="18"/>
      <c r="I38" s="28"/>
      <c r="J38" s="33"/>
      <c r="K38" s="81" t="s">
        <v>16</v>
      </c>
      <c r="L38" s="53">
        <f t="shared" si="4"/>
        <v>0</v>
      </c>
      <c r="M38" s="56">
        <f>M40</f>
        <v>0</v>
      </c>
      <c r="N38" s="56">
        <f>N40</f>
        <v>0</v>
      </c>
      <c r="O38" s="56">
        <f>O40</f>
        <v>0</v>
      </c>
      <c r="P38" s="56">
        <f>P40</f>
        <v>0</v>
      </c>
      <c r="Q38" s="56">
        <f>Q40</f>
        <v>0</v>
      </c>
      <c r="R38" s="13"/>
    </row>
    <row r="39" spans="1:18" s="5" customFormat="1" ht="137.25" customHeight="1" x14ac:dyDescent="0.35">
      <c r="A39" s="372"/>
      <c r="B39" s="34"/>
      <c r="C39" s="18"/>
      <c r="D39" s="18"/>
      <c r="E39" s="18"/>
      <c r="F39" s="18"/>
      <c r="G39" s="18"/>
      <c r="H39" s="18"/>
      <c r="I39" s="28"/>
      <c r="J39" s="57" t="s">
        <v>10</v>
      </c>
      <c r="K39" s="82" t="s">
        <v>47</v>
      </c>
      <c r="L39" s="53">
        <f t="shared" si="4"/>
        <v>0</v>
      </c>
      <c r="M39" s="56">
        <f t="shared" ref="M39:Q40" si="6">M36</f>
        <v>0</v>
      </c>
      <c r="N39" s="56">
        <f t="shared" si="6"/>
        <v>0</v>
      </c>
      <c r="O39" s="56">
        <f t="shared" si="6"/>
        <v>0</v>
      </c>
      <c r="P39" s="56">
        <f t="shared" si="6"/>
        <v>0</v>
      </c>
      <c r="Q39" s="56">
        <f t="shared" si="6"/>
        <v>0</v>
      </c>
      <c r="R39" s="13"/>
    </row>
    <row r="40" spans="1:18" s="5" customFormat="1" ht="93.75" customHeight="1" x14ac:dyDescent="0.35">
      <c r="A40" s="373"/>
      <c r="B40" s="83"/>
      <c r="C40" s="41"/>
      <c r="D40" s="41"/>
      <c r="E40" s="41"/>
      <c r="F40" s="41"/>
      <c r="G40" s="41"/>
      <c r="H40" s="41"/>
      <c r="I40" s="84"/>
      <c r="J40" s="85"/>
      <c r="K40" s="86" t="s">
        <v>22</v>
      </c>
      <c r="L40" s="53">
        <f t="shared" si="4"/>
        <v>0</v>
      </c>
      <c r="M40" s="53">
        <f t="shared" si="6"/>
        <v>0</v>
      </c>
      <c r="N40" s="53">
        <f t="shared" si="6"/>
        <v>0</v>
      </c>
      <c r="O40" s="53">
        <f t="shared" si="6"/>
        <v>0</v>
      </c>
      <c r="P40" s="53">
        <f t="shared" si="6"/>
        <v>0</v>
      </c>
      <c r="Q40" s="53">
        <f t="shared" si="6"/>
        <v>0</v>
      </c>
      <c r="R40" s="13"/>
    </row>
    <row r="41" spans="1:18" s="5" customFormat="1" ht="38.25" customHeight="1" x14ac:dyDescent="0.35">
      <c r="A41" s="371" t="s">
        <v>17</v>
      </c>
      <c r="B41" s="366" t="s">
        <v>50</v>
      </c>
      <c r="C41" s="421">
        <f>D41+E41+F41+G41+H41</f>
        <v>23.7</v>
      </c>
      <c r="D41" s="383">
        <v>2.5</v>
      </c>
      <c r="E41" s="383">
        <v>5.3</v>
      </c>
      <c r="F41" s="383">
        <v>5.3</v>
      </c>
      <c r="G41" s="383">
        <v>5.3</v>
      </c>
      <c r="H41" s="383">
        <v>5.3</v>
      </c>
      <c r="I41" s="407" t="s">
        <v>18</v>
      </c>
      <c r="J41" s="369" t="s">
        <v>123</v>
      </c>
      <c r="K41" s="51" t="s">
        <v>47</v>
      </c>
      <c r="L41" s="53">
        <f t="shared" si="4"/>
        <v>0</v>
      </c>
      <c r="M41" s="116"/>
      <c r="N41" s="116"/>
      <c r="O41" s="116"/>
      <c r="P41" s="116"/>
      <c r="Q41" s="116"/>
      <c r="R41" s="13"/>
    </row>
    <row r="42" spans="1:18" s="5" customFormat="1" ht="60" customHeight="1" x14ac:dyDescent="0.35">
      <c r="A42" s="372"/>
      <c r="B42" s="368"/>
      <c r="C42" s="422"/>
      <c r="D42" s="384"/>
      <c r="E42" s="384"/>
      <c r="F42" s="384"/>
      <c r="G42" s="384"/>
      <c r="H42" s="384"/>
      <c r="I42" s="407"/>
      <c r="J42" s="391"/>
      <c r="K42" s="52" t="s">
        <v>22</v>
      </c>
      <c r="L42" s="53">
        <f t="shared" si="4"/>
        <v>5830</v>
      </c>
      <c r="M42" s="116">
        <v>630</v>
      </c>
      <c r="N42" s="116">
        <v>1250</v>
      </c>
      <c r="O42" s="116">
        <v>1280</v>
      </c>
      <c r="P42" s="116">
        <v>1320</v>
      </c>
      <c r="Q42" s="116">
        <v>1350</v>
      </c>
      <c r="R42" s="13"/>
    </row>
    <row r="43" spans="1:18" s="5" customFormat="1" ht="96" customHeight="1" x14ac:dyDescent="0.35">
      <c r="A43" s="372"/>
      <c r="B43" s="114" t="s">
        <v>58</v>
      </c>
      <c r="C43" s="60">
        <f>D43+E43+F43+G43+H43</f>
        <v>0</v>
      </c>
      <c r="D43" s="119"/>
      <c r="E43" s="119"/>
      <c r="F43" s="119"/>
      <c r="G43" s="119"/>
      <c r="H43" s="119"/>
      <c r="I43" s="114" t="s">
        <v>78</v>
      </c>
      <c r="J43" s="391"/>
      <c r="K43" s="52" t="s">
        <v>22</v>
      </c>
      <c r="L43" s="53">
        <f t="shared" si="4"/>
        <v>0</v>
      </c>
      <c r="M43" s="116"/>
      <c r="N43" s="116"/>
      <c r="O43" s="116"/>
      <c r="P43" s="116"/>
      <c r="Q43" s="116"/>
      <c r="R43" s="13"/>
    </row>
    <row r="44" spans="1:18" s="5" customFormat="1" ht="31.5" customHeight="1" x14ac:dyDescent="0.35">
      <c r="A44" s="372"/>
      <c r="B44" s="423"/>
      <c r="C44" s="425"/>
      <c r="D44" s="425"/>
      <c r="E44" s="425"/>
      <c r="F44" s="425"/>
      <c r="G44" s="425"/>
      <c r="H44" s="427"/>
      <c r="I44" s="407" t="s">
        <v>29</v>
      </c>
      <c r="J44" s="391"/>
      <c r="K44" s="51" t="s">
        <v>47</v>
      </c>
      <c r="L44" s="53">
        <f t="shared" si="4"/>
        <v>0</v>
      </c>
      <c r="M44" s="116"/>
      <c r="N44" s="116"/>
      <c r="O44" s="116"/>
      <c r="P44" s="116"/>
      <c r="Q44" s="116"/>
      <c r="R44" s="14"/>
    </row>
    <row r="45" spans="1:18" s="5" customFormat="1" ht="75" customHeight="1" x14ac:dyDescent="0.35">
      <c r="A45" s="372"/>
      <c r="B45" s="424"/>
      <c r="C45" s="426"/>
      <c r="D45" s="426"/>
      <c r="E45" s="426"/>
      <c r="F45" s="426"/>
      <c r="G45" s="426"/>
      <c r="H45" s="428"/>
      <c r="I45" s="407"/>
      <c r="J45" s="370"/>
      <c r="K45" s="52" t="s">
        <v>22</v>
      </c>
      <c r="L45" s="53">
        <f>M45+N45+O45+P45+Q45</f>
        <v>10690</v>
      </c>
      <c r="M45" s="116">
        <v>1230</v>
      </c>
      <c r="N45" s="116">
        <v>2300</v>
      </c>
      <c r="O45" s="116">
        <v>2350</v>
      </c>
      <c r="P45" s="116">
        <v>2390</v>
      </c>
      <c r="Q45" s="116">
        <v>2420</v>
      </c>
      <c r="R45" s="13"/>
    </row>
    <row r="46" spans="1:18" s="5" customFormat="1" ht="39" customHeight="1" x14ac:dyDescent="0.35">
      <c r="A46" s="372"/>
      <c r="B46" s="375" t="s">
        <v>51</v>
      </c>
      <c r="C46" s="87">
        <f t="shared" ref="C46:C51" si="7">D46+E46+F46+G46+H46</f>
        <v>0</v>
      </c>
      <c r="D46" s="88"/>
      <c r="E46" s="88"/>
      <c r="F46" s="88"/>
      <c r="G46" s="88"/>
      <c r="H46" s="88"/>
      <c r="I46" s="366" t="s">
        <v>79</v>
      </c>
      <c r="J46" s="371" t="s">
        <v>123</v>
      </c>
      <c r="K46" s="51" t="s">
        <v>47</v>
      </c>
      <c r="L46" s="53">
        <f t="shared" ref="L46:L57" si="8">M46+N46+O46+P46+Q46</f>
        <v>0</v>
      </c>
      <c r="M46" s="116"/>
      <c r="N46" s="116"/>
      <c r="O46" s="116"/>
      <c r="P46" s="116"/>
      <c r="Q46" s="116"/>
      <c r="R46" s="13"/>
    </row>
    <row r="47" spans="1:18" s="5" customFormat="1" ht="84.75" customHeight="1" x14ac:dyDescent="0.35">
      <c r="A47" s="372"/>
      <c r="B47" s="399"/>
      <c r="C47" s="89">
        <f t="shared" si="7"/>
        <v>0</v>
      </c>
      <c r="D47" s="88"/>
      <c r="E47" s="88"/>
      <c r="F47" s="88"/>
      <c r="G47" s="88"/>
      <c r="H47" s="88"/>
      <c r="I47" s="368"/>
      <c r="J47" s="372"/>
      <c r="K47" s="52" t="s">
        <v>22</v>
      </c>
      <c r="L47" s="53">
        <f t="shared" si="8"/>
        <v>0</v>
      </c>
      <c r="M47" s="116"/>
      <c r="N47" s="116"/>
      <c r="O47" s="116"/>
      <c r="P47" s="116"/>
      <c r="Q47" s="116"/>
      <c r="R47" s="13"/>
    </row>
    <row r="48" spans="1:18" s="5" customFormat="1" ht="42" customHeight="1" x14ac:dyDescent="0.35">
      <c r="A48" s="372"/>
      <c r="B48" s="399" t="s">
        <v>52</v>
      </c>
      <c r="C48" s="89">
        <f t="shared" si="7"/>
        <v>0</v>
      </c>
      <c r="D48" s="88"/>
      <c r="E48" s="88"/>
      <c r="F48" s="88"/>
      <c r="G48" s="88"/>
      <c r="H48" s="88"/>
      <c r="I48" s="366" t="s">
        <v>80</v>
      </c>
      <c r="J48" s="372"/>
      <c r="K48" s="51" t="s">
        <v>47</v>
      </c>
      <c r="L48" s="53">
        <f t="shared" si="8"/>
        <v>0</v>
      </c>
      <c r="M48" s="116"/>
      <c r="N48" s="116"/>
      <c r="O48" s="116"/>
      <c r="P48" s="116"/>
      <c r="Q48" s="116"/>
      <c r="R48" s="13"/>
    </row>
    <row r="49" spans="1:18" s="5" customFormat="1" ht="80.25" customHeight="1" x14ac:dyDescent="0.35">
      <c r="A49" s="372"/>
      <c r="B49" s="399"/>
      <c r="C49" s="89">
        <f t="shared" si="7"/>
        <v>0</v>
      </c>
      <c r="D49" s="88"/>
      <c r="E49" s="88"/>
      <c r="F49" s="88"/>
      <c r="G49" s="88"/>
      <c r="H49" s="88"/>
      <c r="I49" s="368"/>
      <c r="J49" s="372"/>
      <c r="K49" s="52" t="s">
        <v>22</v>
      </c>
      <c r="L49" s="53">
        <f t="shared" si="8"/>
        <v>0</v>
      </c>
      <c r="M49" s="116"/>
      <c r="N49" s="116"/>
      <c r="O49" s="116"/>
      <c r="P49" s="116"/>
      <c r="Q49" s="116"/>
      <c r="R49" s="13"/>
    </row>
    <row r="50" spans="1:18" s="5" customFormat="1" ht="62.25" customHeight="1" x14ac:dyDescent="0.35">
      <c r="A50" s="372"/>
      <c r="B50" s="399" t="s">
        <v>53</v>
      </c>
      <c r="C50" s="89">
        <f t="shared" si="7"/>
        <v>0</v>
      </c>
      <c r="D50" s="88"/>
      <c r="E50" s="88"/>
      <c r="F50" s="88"/>
      <c r="G50" s="88"/>
      <c r="H50" s="88"/>
      <c r="I50" s="366" t="s">
        <v>81</v>
      </c>
      <c r="J50" s="372"/>
      <c r="K50" s="51" t="s">
        <v>47</v>
      </c>
      <c r="L50" s="53">
        <f t="shared" si="8"/>
        <v>0</v>
      </c>
      <c r="M50" s="116"/>
      <c r="N50" s="116"/>
      <c r="O50" s="116"/>
      <c r="P50" s="116"/>
      <c r="Q50" s="116"/>
      <c r="R50" s="13"/>
    </row>
    <row r="51" spans="1:18" s="5" customFormat="1" ht="60" customHeight="1" x14ac:dyDescent="0.35">
      <c r="A51" s="373"/>
      <c r="B51" s="399"/>
      <c r="C51" s="89">
        <f t="shared" si="7"/>
        <v>0</v>
      </c>
      <c r="D51" s="88"/>
      <c r="E51" s="88"/>
      <c r="F51" s="88"/>
      <c r="G51" s="88"/>
      <c r="H51" s="88"/>
      <c r="I51" s="368"/>
      <c r="J51" s="373"/>
      <c r="K51" s="52" t="s">
        <v>22</v>
      </c>
      <c r="L51" s="53">
        <f t="shared" si="8"/>
        <v>0</v>
      </c>
      <c r="M51" s="116"/>
      <c r="N51" s="116"/>
      <c r="O51" s="116"/>
      <c r="P51" s="116"/>
      <c r="Q51" s="116"/>
      <c r="R51" s="13"/>
    </row>
    <row r="52" spans="1:18" s="5" customFormat="1" ht="87.75" customHeight="1" x14ac:dyDescent="0.35">
      <c r="A52" s="90"/>
      <c r="B52" s="18"/>
      <c r="C52" s="113"/>
      <c r="D52" s="29"/>
      <c r="E52" s="29"/>
      <c r="F52" s="29"/>
      <c r="G52" s="29"/>
      <c r="H52" s="29"/>
      <c r="I52" s="29"/>
      <c r="J52" s="91"/>
      <c r="K52" s="92" t="s">
        <v>19</v>
      </c>
      <c r="L52" s="53">
        <f t="shared" si="8"/>
        <v>16520</v>
      </c>
      <c r="M52" s="93">
        <f>M53+M54</f>
        <v>1860</v>
      </c>
      <c r="N52" s="93">
        <f>N53+N54</f>
        <v>3550</v>
      </c>
      <c r="O52" s="93">
        <f>O53+O54</f>
        <v>3630</v>
      </c>
      <c r="P52" s="93">
        <f>P53+P54</f>
        <v>3710</v>
      </c>
      <c r="Q52" s="93">
        <f>Q53+Q54</f>
        <v>3770</v>
      </c>
      <c r="R52" s="13"/>
    </row>
    <row r="53" spans="1:18" s="5" customFormat="1" ht="95.25" customHeight="1" x14ac:dyDescent="0.35">
      <c r="A53" s="90"/>
      <c r="B53" s="18"/>
      <c r="C53" s="18"/>
      <c r="D53" s="29"/>
      <c r="E53" s="29"/>
      <c r="F53" s="29"/>
      <c r="G53" s="29"/>
      <c r="H53" s="29"/>
      <c r="I53" s="29"/>
      <c r="J53" s="57" t="s">
        <v>20</v>
      </c>
      <c r="K53" s="58" t="s">
        <v>47</v>
      </c>
      <c r="L53" s="53">
        <f t="shared" si="8"/>
        <v>0</v>
      </c>
      <c r="M53" s="94">
        <f t="shared" ref="M53:Q53" si="9">M41+M44+M46+M48+M50</f>
        <v>0</v>
      </c>
      <c r="N53" s="94">
        <f t="shared" si="9"/>
        <v>0</v>
      </c>
      <c r="O53" s="94">
        <f t="shared" si="9"/>
        <v>0</v>
      </c>
      <c r="P53" s="94">
        <f t="shared" si="9"/>
        <v>0</v>
      </c>
      <c r="Q53" s="94">
        <f t="shared" si="9"/>
        <v>0</v>
      </c>
      <c r="R53" s="13"/>
    </row>
    <row r="54" spans="1:18" s="5" customFormat="1" ht="75" customHeight="1" x14ac:dyDescent="0.35">
      <c r="A54" s="90"/>
      <c r="B54" s="18"/>
      <c r="C54" s="18"/>
      <c r="D54" s="29"/>
      <c r="E54" s="29"/>
      <c r="F54" s="29"/>
      <c r="G54" s="29"/>
      <c r="H54" s="29"/>
      <c r="I54" s="29"/>
      <c r="J54" s="30"/>
      <c r="K54" s="45" t="s">
        <v>22</v>
      </c>
      <c r="L54" s="53">
        <f t="shared" si="8"/>
        <v>16520</v>
      </c>
      <c r="M54" s="94">
        <f>M42+M45+M47+M49+M51+M43</f>
        <v>1860</v>
      </c>
      <c r="N54" s="94">
        <f t="shared" ref="N54:Q54" si="10">N42+N45+N47+N49+N51+N43</f>
        <v>3550</v>
      </c>
      <c r="O54" s="94">
        <f t="shared" si="10"/>
        <v>3630</v>
      </c>
      <c r="P54" s="94">
        <f t="shared" si="10"/>
        <v>3710</v>
      </c>
      <c r="Q54" s="94">
        <f t="shared" si="10"/>
        <v>3770</v>
      </c>
      <c r="R54" s="13"/>
    </row>
    <row r="55" spans="1:18" s="5" customFormat="1" ht="109.5" customHeight="1" x14ac:dyDescent="0.35">
      <c r="A55" s="412"/>
      <c r="B55" s="413"/>
      <c r="C55" s="25"/>
      <c r="D55" s="25"/>
      <c r="E55" s="25"/>
      <c r="F55" s="25"/>
      <c r="G55" s="25"/>
      <c r="H55" s="25"/>
      <c r="I55" s="25"/>
      <c r="J55" s="95"/>
      <c r="K55" s="96" t="s">
        <v>21</v>
      </c>
      <c r="L55" s="97">
        <f t="shared" ref="L55:Q55" si="11">L56+L57</f>
        <v>44207</v>
      </c>
      <c r="M55" s="97">
        <f t="shared" si="11"/>
        <v>7246</v>
      </c>
      <c r="N55" s="97">
        <f t="shared" si="11"/>
        <v>9013</v>
      </c>
      <c r="O55" s="97">
        <f t="shared" si="11"/>
        <v>9174</v>
      </c>
      <c r="P55" s="97">
        <f t="shared" si="11"/>
        <v>9321</v>
      </c>
      <c r="Q55" s="97">
        <f t="shared" si="11"/>
        <v>9453</v>
      </c>
      <c r="R55" s="13"/>
    </row>
    <row r="56" spans="1:18" s="5" customFormat="1" ht="39" customHeight="1" x14ac:dyDescent="0.35">
      <c r="A56" s="24"/>
      <c r="B56" s="25"/>
      <c r="C56" s="25"/>
      <c r="D56" s="25"/>
      <c r="E56" s="25"/>
      <c r="F56" s="25"/>
      <c r="G56" s="25"/>
      <c r="H56" s="25"/>
      <c r="I56" s="25"/>
      <c r="J56" s="98" t="s">
        <v>20</v>
      </c>
      <c r="K56" s="38" t="s">
        <v>47</v>
      </c>
      <c r="L56" s="97">
        <f t="shared" si="8"/>
        <v>160</v>
      </c>
      <c r="M56" s="97">
        <f>M24+M39+M53+M34</f>
        <v>25</v>
      </c>
      <c r="N56" s="97">
        <f t="shared" ref="N56:Q56" si="12">N24+N39+N53+N34</f>
        <v>30</v>
      </c>
      <c r="O56" s="97">
        <f t="shared" si="12"/>
        <v>35</v>
      </c>
      <c r="P56" s="97">
        <f t="shared" si="12"/>
        <v>35</v>
      </c>
      <c r="Q56" s="97">
        <f t="shared" si="12"/>
        <v>35</v>
      </c>
      <c r="R56" s="13"/>
    </row>
    <row r="57" spans="1:18" s="5" customFormat="1" ht="62.25" customHeight="1" x14ac:dyDescent="0.35">
      <c r="A57" s="99"/>
      <c r="B57" s="100"/>
      <c r="C57" s="100"/>
      <c r="D57" s="100"/>
      <c r="E57" s="100"/>
      <c r="F57" s="100"/>
      <c r="G57" s="100"/>
      <c r="H57" s="100"/>
      <c r="I57" s="100"/>
      <c r="J57" s="101"/>
      <c r="K57" s="39" t="s">
        <v>22</v>
      </c>
      <c r="L57" s="97">
        <f t="shared" si="8"/>
        <v>44047</v>
      </c>
      <c r="M57" s="97">
        <f>M10+M25+M35+M40+M54</f>
        <v>7221</v>
      </c>
      <c r="N57" s="97">
        <f t="shared" ref="N57:Q57" si="13">N10+N25+N35+N40+N54</f>
        <v>8983</v>
      </c>
      <c r="O57" s="97">
        <f t="shared" si="13"/>
        <v>9139</v>
      </c>
      <c r="P57" s="97">
        <f t="shared" si="13"/>
        <v>9286</v>
      </c>
      <c r="Q57" s="97">
        <f t="shared" si="13"/>
        <v>9418</v>
      </c>
      <c r="R57" s="13"/>
    </row>
    <row r="58" spans="1:18" ht="23.25" x14ac:dyDescent="0.35">
      <c r="A58" s="23"/>
      <c r="B58" s="23"/>
      <c r="C58" s="23"/>
      <c r="D58" s="23"/>
      <c r="E58" s="23"/>
      <c r="F58" s="23"/>
      <c r="G58" s="23"/>
      <c r="H58" s="23"/>
      <c r="I58" s="23"/>
      <c r="J58" s="37"/>
      <c r="K58" s="36"/>
      <c r="L58" s="23"/>
      <c r="M58" s="23"/>
      <c r="N58" s="23"/>
      <c r="O58" s="23"/>
      <c r="P58" s="23"/>
      <c r="Q58" s="23"/>
      <c r="R58" s="17"/>
    </row>
    <row r="59" spans="1:18" ht="30.75" customHeight="1" x14ac:dyDescent="0.35">
      <c r="A59" s="23"/>
      <c r="B59" s="23"/>
      <c r="C59" s="23"/>
      <c r="D59" s="23"/>
      <c r="E59" s="23"/>
      <c r="F59" s="23"/>
      <c r="G59" s="23"/>
      <c r="H59" s="23"/>
      <c r="I59" s="23"/>
      <c r="J59" s="37"/>
      <c r="K59" s="36"/>
      <c r="L59" s="23"/>
      <c r="M59" s="23"/>
      <c r="N59" s="23"/>
      <c r="O59" s="23"/>
      <c r="P59" s="23"/>
      <c r="Q59" s="23"/>
      <c r="R59" s="17"/>
    </row>
    <row r="60" spans="1:18" ht="30.75" customHeight="1" x14ac:dyDescent="0.35">
      <c r="A60" s="23"/>
      <c r="B60" s="23"/>
      <c r="C60" s="23"/>
      <c r="D60" s="23"/>
      <c r="E60" s="23"/>
      <c r="F60" s="23"/>
      <c r="G60" s="23"/>
      <c r="H60" s="23"/>
      <c r="I60" s="23"/>
      <c r="J60" s="37"/>
      <c r="K60" s="36"/>
      <c r="L60" s="23"/>
      <c r="M60" s="23"/>
      <c r="N60" s="23"/>
      <c r="O60" s="23"/>
      <c r="P60" s="23"/>
      <c r="Q60" s="23"/>
      <c r="R60" s="17"/>
    </row>
    <row r="61" spans="1:18" ht="30.75" customHeight="1" x14ac:dyDescent="0.3">
      <c r="A61" s="414" t="s">
        <v>60</v>
      </c>
      <c r="B61" s="414"/>
      <c r="C61" s="414"/>
      <c r="D61" s="414"/>
      <c r="E61" s="414"/>
      <c r="F61" s="414"/>
      <c r="G61" s="414"/>
      <c r="H61" s="414"/>
      <c r="I61" s="414"/>
      <c r="J61" s="414"/>
      <c r="K61" s="414"/>
      <c r="L61" s="414"/>
      <c r="M61" s="414"/>
      <c r="N61" s="414"/>
      <c r="O61" s="414"/>
      <c r="P61" s="414"/>
      <c r="Q61" s="414"/>
      <c r="R61" s="17"/>
    </row>
    <row r="62" spans="1:18" ht="32.25" customHeight="1" x14ac:dyDescent="0.4">
      <c r="A62" s="415"/>
      <c r="B62" s="415"/>
      <c r="C62" s="415"/>
      <c r="D62" s="415"/>
      <c r="E62" s="415"/>
      <c r="F62" s="415"/>
      <c r="G62" s="415"/>
      <c r="H62" s="415"/>
      <c r="I62" s="415"/>
      <c r="J62" s="415"/>
      <c r="K62" s="415"/>
      <c r="L62" s="415"/>
      <c r="M62" s="415"/>
      <c r="N62" s="415"/>
      <c r="O62" s="415"/>
      <c r="P62" s="415"/>
      <c r="Q62" s="415"/>
      <c r="R62" s="17"/>
    </row>
    <row r="63" spans="1:18" ht="26.25" x14ac:dyDescent="0.4">
      <c r="A63" s="415"/>
      <c r="B63" s="415"/>
      <c r="C63" s="415"/>
      <c r="D63" s="415"/>
      <c r="E63" s="415"/>
      <c r="F63" s="415"/>
      <c r="G63" s="415"/>
      <c r="H63" s="415"/>
      <c r="I63" s="415"/>
      <c r="J63" s="415"/>
      <c r="K63" s="415"/>
      <c r="L63" s="415"/>
      <c r="M63" s="415"/>
      <c r="N63" s="415"/>
      <c r="O63" s="415"/>
      <c r="P63" s="415"/>
      <c r="Q63" s="415"/>
      <c r="R63" s="17"/>
    </row>
    <row r="64" spans="1:18" x14ac:dyDescent="0.25">
      <c r="A64" s="17"/>
      <c r="B64" s="17"/>
      <c r="C64" s="17"/>
      <c r="D64" s="17"/>
      <c r="E64" s="17"/>
      <c r="F64" s="17"/>
      <c r="G64" s="17"/>
      <c r="H64" s="17"/>
      <c r="I64" s="17"/>
      <c r="J64" s="16"/>
      <c r="K64" s="15"/>
      <c r="L64" s="17"/>
      <c r="M64" s="17"/>
      <c r="N64" s="17"/>
      <c r="O64" s="17"/>
      <c r="P64" s="17"/>
      <c r="Q64" s="17"/>
      <c r="R64" s="17"/>
    </row>
    <row r="65" spans="1:18" x14ac:dyDescent="0.25">
      <c r="A65" s="17"/>
      <c r="B65" s="17"/>
      <c r="C65" s="17"/>
      <c r="D65" s="17"/>
      <c r="E65" s="17"/>
      <c r="F65" s="17"/>
      <c r="G65" s="17"/>
      <c r="H65" s="17"/>
      <c r="I65" s="17"/>
      <c r="J65" s="16"/>
      <c r="K65" s="15"/>
      <c r="L65" s="17"/>
      <c r="M65" s="17"/>
      <c r="N65" s="17"/>
      <c r="O65" s="17"/>
      <c r="P65" s="17"/>
      <c r="Q65" s="17"/>
      <c r="R65" s="17"/>
    </row>
    <row r="66" spans="1:18" x14ac:dyDescent="0.25">
      <c r="C66" s="4"/>
      <c r="D66" s="4"/>
      <c r="E66" s="4"/>
      <c r="F66" s="4"/>
      <c r="G66" s="4"/>
      <c r="H66" s="4"/>
      <c r="L66" s="4"/>
      <c r="M66" s="4"/>
      <c r="N66" s="4"/>
      <c r="O66" s="4"/>
      <c r="P66" s="4"/>
      <c r="Q66" s="4"/>
      <c r="R66" s="4"/>
    </row>
    <row r="67" spans="1:18" x14ac:dyDescent="0.25">
      <c r="C67" s="4"/>
      <c r="D67" s="4"/>
      <c r="E67" s="4"/>
      <c r="F67" s="4"/>
      <c r="G67" s="4"/>
      <c r="H67" s="4"/>
      <c r="L67" s="4"/>
      <c r="M67" s="4"/>
      <c r="N67" s="4"/>
      <c r="O67" s="4"/>
      <c r="P67" s="4"/>
      <c r="Q67" s="4"/>
      <c r="R67" s="4"/>
    </row>
    <row r="68" spans="1:18" x14ac:dyDescent="0.25">
      <c r="C68" s="4"/>
      <c r="D68" s="4"/>
      <c r="E68" s="4"/>
      <c r="F68" s="4"/>
      <c r="G68" s="4"/>
      <c r="H68" s="4"/>
      <c r="L68" s="4"/>
      <c r="M68" s="4"/>
      <c r="N68" s="4"/>
      <c r="O68" s="4"/>
      <c r="P68" s="4"/>
      <c r="Q68" s="4"/>
      <c r="R68" s="4"/>
    </row>
    <row r="69" spans="1:18" x14ac:dyDescent="0.25">
      <c r="C69" s="4"/>
      <c r="D69" s="4"/>
      <c r="E69" s="4"/>
      <c r="F69" s="4"/>
      <c r="G69" s="4"/>
      <c r="H69" s="4"/>
      <c r="L69" s="4"/>
      <c r="M69" s="4"/>
      <c r="N69" s="4"/>
      <c r="O69" s="4"/>
      <c r="P69" s="4"/>
      <c r="Q69" s="4"/>
      <c r="R69" s="4"/>
    </row>
    <row r="70" spans="1:18" x14ac:dyDescent="0.25">
      <c r="C70" s="4"/>
      <c r="D70" s="4"/>
      <c r="E70" s="4"/>
      <c r="F70" s="4"/>
      <c r="G70" s="4"/>
      <c r="H70" s="4"/>
      <c r="L70" s="4"/>
      <c r="M70" s="4"/>
      <c r="N70" s="4"/>
      <c r="O70" s="4"/>
      <c r="P70" s="4"/>
      <c r="Q70" s="4"/>
      <c r="R70" s="4"/>
    </row>
    <row r="71" spans="1:18" x14ac:dyDescent="0.25">
      <c r="C71" s="4"/>
      <c r="D71" s="4"/>
      <c r="E71" s="4"/>
      <c r="F71" s="4"/>
      <c r="G71" s="4"/>
      <c r="H71" s="4"/>
      <c r="L71" s="4"/>
      <c r="M71" s="4"/>
      <c r="N71" s="4"/>
      <c r="O71" s="4"/>
      <c r="P71" s="4"/>
      <c r="Q71" s="4"/>
      <c r="R71" s="4"/>
    </row>
    <row r="72" spans="1:18" x14ac:dyDescent="0.25">
      <c r="C72" s="4"/>
      <c r="D72" s="4"/>
      <c r="E72" s="4"/>
      <c r="F72" s="4"/>
      <c r="G72" s="4"/>
      <c r="H72" s="4"/>
      <c r="L72" s="4"/>
      <c r="M72" s="4"/>
      <c r="N72" s="4"/>
      <c r="O72" s="4"/>
      <c r="P72" s="4"/>
      <c r="Q72" s="4"/>
      <c r="R72" s="4"/>
    </row>
    <row r="73" spans="1:18" x14ac:dyDescent="0.25">
      <c r="C73" s="4"/>
      <c r="D73" s="4"/>
      <c r="E73" s="4"/>
      <c r="F73" s="4"/>
      <c r="G73" s="4"/>
      <c r="H73" s="4"/>
      <c r="L73" s="4"/>
      <c r="M73" s="4"/>
      <c r="N73" s="4"/>
      <c r="O73" s="4"/>
      <c r="P73" s="4"/>
      <c r="Q73" s="4"/>
      <c r="R73" s="4"/>
    </row>
    <row r="74" spans="1:18" x14ac:dyDescent="0.25">
      <c r="C74" s="4"/>
      <c r="D74" s="4"/>
      <c r="E74" s="4"/>
      <c r="F74" s="4"/>
      <c r="G74" s="4"/>
      <c r="H74" s="4"/>
      <c r="L74" s="4"/>
      <c r="M74" s="4"/>
      <c r="N74" s="4"/>
      <c r="O74" s="4"/>
      <c r="P74" s="4"/>
      <c r="Q74" s="4"/>
      <c r="R74" s="4"/>
    </row>
    <row r="75" spans="1:18" x14ac:dyDescent="0.25">
      <c r="C75" s="4"/>
      <c r="D75" s="4"/>
      <c r="E75" s="4"/>
      <c r="F75" s="4"/>
      <c r="G75" s="4"/>
      <c r="H75" s="4"/>
      <c r="L75" s="4"/>
      <c r="M75" s="4"/>
      <c r="N75" s="4"/>
      <c r="O75" s="4"/>
      <c r="P75" s="4"/>
      <c r="Q75" s="4"/>
      <c r="R75" s="4"/>
    </row>
    <row r="76" spans="1:18" x14ac:dyDescent="0.25">
      <c r="C76" s="4"/>
      <c r="D76" s="4"/>
      <c r="E76" s="4"/>
      <c r="F76" s="4"/>
      <c r="G76" s="4"/>
      <c r="H76" s="4"/>
      <c r="L76" s="4"/>
      <c r="M76" s="4"/>
      <c r="N76" s="4"/>
      <c r="O76" s="4"/>
      <c r="P76" s="4"/>
      <c r="Q76" s="4"/>
      <c r="R76" s="4"/>
    </row>
    <row r="77" spans="1:18" x14ac:dyDescent="0.25">
      <c r="C77" s="4"/>
      <c r="D77" s="4"/>
      <c r="E77" s="4"/>
      <c r="F77" s="4"/>
      <c r="G77" s="4"/>
      <c r="H77" s="4"/>
      <c r="L77" s="4"/>
      <c r="M77" s="4"/>
      <c r="N77" s="4"/>
      <c r="O77" s="4"/>
      <c r="P77" s="4"/>
      <c r="Q77" s="4"/>
      <c r="R77" s="4"/>
    </row>
    <row r="78" spans="1:18" x14ac:dyDescent="0.25">
      <c r="C78" s="4"/>
      <c r="D78" s="4"/>
      <c r="E78" s="4"/>
      <c r="F78" s="4"/>
      <c r="G78" s="4"/>
      <c r="H78" s="4"/>
      <c r="L78" s="4"/>
      <c r="M78" s="4"/>
      <c r="N78" s="4"/>
      <c r="O78" s="4"/>
      <c r="P78" s="4"/>
      <c r="Q78" s="4"/>
      <c r="R78" s="4"/>
    </row>
    <row r="79" spans="1:18" x14ac:dyDescent="0.25">
      <c r="C79" s="4"/>
      <c r="D79" s="4"/>
      <c r="E79" s="4"/>
      <c r="F79" s="4"/>
      <c r="G79" s="4"/>
      <c r="H79" s="4"/>
      <c r="L79" s="4"/>
      <c r="M79" s="4"/>
      <c r="N79" s="4"/>
      <c r="O79" s="4"/>
      <c r="P79" s="4"/>
      <c r="Q79" s="4"/>
      <c r="R79" s="4"/>
    </row>
    <row r="80" spans="1:18" x14ac:dyDescent="0.25">
      <c r="C80" s="4"/>
      <c r="D80" s="4"/>
      <c r="E80" s="4"/>
      <c r="F80" s="4"/>
      <c r="G80" s="4"/>
      <c r="H80" s="4"/>
      <c r="L80" s="4"/>
      <c r="M80" s="4"/>
      <c r="N80" s="4"/>
      <c r="O80" s="4"/>
      <c r="P80" s="4"/>
      <c r="Q80" s="4"/>
      <c r="R80" s="4"/>
    </row>
  </sheetData>
  <mergeCells count="121">
    <mergeCell ref="A55:B55"/>
    <mergeCell ref="A61:Q61"/>
    <mergeCell ref="A62:Q62"/>
    <mergeCell ref="A63:Q63"/>
    <mergeCell ref="H44:H45"/>
    <mergeCell ref="I44:I45"/>
    <mergeCell ref="B46:B47"/>
    <mergeCell ref="I46:I47"/>
    <mergeCell ref="J46:J51"/>
    <mergeCell ref="B48:B49"/>
    <mergeCell ref="I48:I49"/>
    <mergeCell ref="B50:B51"/>
    <mergeCell ref="I50:I51"/>
    <mergeCell ref="N32:N33"/>
    <mergeCell ref="O32:O33"/>
    <mergeCell ref="P32:P33"/>
    <mergeCell ref="G41:G42"/>
    <mergeCell ref="H41:H42"/>
    <mergeCell ref="I41:I42"/>
    <mergeCell ref="J41:J45"/>
    <mergeCell ref="B44:B45"/>
    <mergeCell ref="C44:C45"/>
    <mergeCell ref="D44:D45"/>
    <mergeCell ref="E44:E45"/>
    <mergeCell ref="F44:F45"/>
    <mergeCell ref="G44:G45"/>
    <mergeCell ref="A36:A40"/>
    <mergeCell ref="I36:I37"/>
    <mergeCell ref="J36:J37"/>
    <mergeCell ref="A41:A51"/>
    <mergeCell ref="B41:B42"/>
    <mergeCell ref="C41:C42"/>
    <mergeCell ref="D41:D42"/>
    <mergeCell ref="E41:E42"/>
    <mergeCell ref="F41:F42"/>
    <mergeCell ref="Q20:Q21"/>
    <mergeCell ref="A26:A35"/>
    <mergeCell ref="B26:B27"/>
    <mergeCell ref="C26:C27"/>
    <mergeCell ref="D26:D27"/>
    <mergeCell ref="E26:E27"/>
    <mergeCell ref="F26:F27"/>
    <mergeCell ref="G26:G27"/>
    <mergeCell ref="H26:H27"/>
    <mergeCell ref="I26:I27"/>
    <mergeCell ref="J26:J31"/>
    <mergeCell ref="I28:I29"/>
    <mergeCell ref="B30:B31"/>
    <mergeCell ref="C30:C31"/>
    <mergeCell ref="D30:D31"/>
    <mergeCell ref="E30:E31"/>
    <mergeCell ref="F30:F31"/>
    <mergeCell ref="G30:G31"/>
    <mergeCell ref="H30:H31"/>
    <mergeCell ref="I30:I31"/>
    <mergeCell ref="Q32:Q33"/>
    <mergeCell ref="K32:K33"/>
    <mergeCell ref="L32:L33"/>
    <mergeCell ref="M32:M33"/>
    <mergeCell ref="Q16:Q17"/>
    <mergeCell ref="I18:I19"/>
    <mergeCell ref="B20:B21"/>
    <mergeCell ref="I20:I22"/>
    <mergeCell ref="K20:K21"/>
    <mergeCell ref="L20:L21"/>
    <mergeCell ref="M20:M21"/>
    <mergeCell ref="N20:N21"/>
    <mergeCell ref="O20:O21"/>
    <mergeCell ref="P20:P21"/>
    <mergeCell ref="K16:K17"/>
    <mergeCell ref="L16:L17"/>
    <mergeCell ref="M16:M17"/>
    <mergeCell ref="N16:N17"/>
    <mergeCell ref="O16:O17"/>
    <mergeCell ref="P16:P17"/>
    <mergeCell ref="J11:J22"/>
    <mergeCell ref="I13:I14"/>
    <mergeCell ref="B15:B17"/>
    <mergeCell ref="C15:C16"/>
    <mergeCell ref="D15:D16"/>
    <mergeCell ref="E15:E16"/>
    <mergeCell ref="F15:F16"/>
    <mergeCell ref="G15:G16"/>
    <mergeCell ref="H15:H16"/>
    <mergeCell ref="I15:I17"/>
    <mergeCell ref="J6:J7"/>
    <mergeCell ref="A11:A25"/>
    <mergeCell ref="B11:B12"/>
    <mergeCell ref="C11:C12"/>
    <mergeCell ref="D11:D12"/>
    <mergeCell ref="E11:E12"/>
    <mergeCell ref="F11:F12"/>
    <mergeCell ref="G11:G12"/>
    <mergeCell ref="H11:H12"/>
    <mergeCell ref="I11:I12"/>
    <mergeCell ref="A6:A10"/>
    <mergeCell ref="B6:B7"/>
    <mergeCell ref="C6:C7"/>
    <mergeCell ref="D6:D7"/>
    <mergeCell ref="E6:E7"/>
    <mergeCell ref="F6:F7"/>
    <mergeCell ref="G6:G7"/>
    <mergeCell ref="H6:H7"/>
    <mergeCell ref="I6:I7"/>
    <mergeCell ref="O1:R1"/>
    <mergeCell ref="A2:Q2"/>
    <mergeCell ref="A3:A5"/>
    <mergeCell ref="B3:B5"/>
    <mergeCell ref="C3:H3"/>
    <mergeCell ref="I3:I5"/>
    <mergeCell ref="J3:J5"/>
    <mergeCell ref="K3:K5"/>
    <mergeCell ref="L3:L5"/>
    <mergeCell ref="M3:Q3"/>
    <mergeCell ref="Q4:Q5"/>
    <mergeCell ref="C4:C5"/>
    <mergeCell ref="D4:H4"/>
    <mergeCell ref="M4:M5"/>
    <mergeCell ref="N4:N5"/>
    <mergeCell ref="O4:O5"/>
    <mergeCell ref="P4:P5"/>
  </mergeCells>
  <printOptions horizontalCentered="1"/>
  <pageMargins left="0.31" right="0.19685039370078741" top="0.35" bottom="0.34" header="0.15748031496062992" footer="0"/>
  <pageSetup paperSize="9" scale="13" fitToHeight="8" orientation="landscape" r:id="rId1"/>
  <headerFooter alignWithMargins="0"/>
  <rowBreaks count="1" manualBreakCount="1">
    <brk id="65" max="16383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AA80"/>
  <sheetViews>
    <sheetView view="pageBreakPreview" zoomScale="50" zoomScaleNormal="60" zoomScaleSheetLayoutView="49" workbookViewId="0">
      <selection activeCell="A11" sqref="A11:A25"/>
    </sheetView>
  </sheetViews>
  <sheetFormatPr defaultColWidth="9.140625" defaultRowHeight="15.75" x14ac:dyDescent="0.25"/>
  <cols>
    <col min="1" max="1" width="42.7109375" style="4" customWidth="1"/>
    <col min="2" max="2" width="55.85546875" style="4" customWidth="1"/>
    <col min="3" max="3" width="12" style="3" customWidth="1"/>
    <col min="4" max="8" width="9.28515625" style="3" customWidth="1"/>
    <col min="9" max="9" width="52.7109375" style="4" customWidth="1"/>
    <col min="10" max="10" width="40" style="7" customWidth="1"/>
    <col min="11" max="11" width="34.28515625" style="6" customWidth="1"/>
    <col min="12" max="12" width="18.5703125" style="3" customWidth="1"/>
    <col min="13" max="13" width="17" style="1" customWidth="1"/>
    <col min="14" max="14" width="18.42578125" style="1" customWidth="1"/>
    <col min="15" max="16" width="15.85546875" style="1" customWidth="1"/>
    <col min="17" max="17" width="17.140625" style="1" customWidth="1"/>
    <col min="18" max="16384" width="9.140625" style="1"/>
  </cols>
  <sheetData>
    <row r="1" spans="1:27" ht="56.25" customHeight="1" x14ac:dyDescent="0.2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9"/>
      <c r="M1" s="9"/>
      <c r="N1" s="10"/>
      <c r="O1" s="358" t="s">
        <v>35</v>
      </c>
      <c r="P1" s="358"/>
      <c r="Q1" s="358"/>
      <c r="R1" s="358"/>
    </row>
    <row r="2" spans="1:27" ht="77.25" customHeight="1" thickBot="1" x14ac:dyDescent="0.3">
      <c r="A2" s="359" t="s">
        <v>126</v>
      </c>
      <c r="B2" s="359"/>
      <c r="C2" s="359"/>
      <c r="D2" s="359"/>
      <c r="E2" s="359"/>
      <c r="F2" s="359"/>
      <c r="G2" s="359"/>
      <c r="H2" s="359"/>
      <c r="I2" s="359"/>
      <c r="J2" s="359"/>
      <c r="K2" s="359"/>
      <c r="L2" s="359"/>
      <c r="M2" s="359"/>
      <c r="N2" s="359"/>
      <c r="O2" s="359"/>
      <c r="P2" s="359"/>
      <c r="Q2" s="359"/>
      <c r="R2" s="11"/>
    </row>
    <row r="3" spans="1:27" ht="32.25" customHeight="1" x14ac:dyDescent="0.25">
      <c r="A3" s="360" t="s">
        <v>0</v>
      </c>
      <c r="B3" s="360" t="s">
        <v>1</v>
      </c>
      <c r="C3" s="360" t="s">
        <v>2</v>
      </c>
      <c r="D3" s="360"/>
      <c r="E3" s="360"/>
      <c r="F3" s="360"/>
      <c r="G3" s="360"/>
      <c r="H3" s="360"/>
      <c r="I3" s="360" t="s">
        <v>3</v>
      </c>
      <c r="J3" s="361" t="s">
        <v>4</v>
      </c>
      <c r="K3" s="362" t="s">
        <v>23</v>
      </c>
      <c r="L3" s="362" t="s">
        <v>45</v>
      </c>
      <c r="M3" s="363" t="s">
        <v>46</v>
      </c>
      <c r="N3" s="363"/>
      <c r="O3" s="363"/>
      <c r="P3" s="363"/>
      <c r="Q3" s="363"/>
      <c r="R3" s="11"/>
    </row>
    <row r="4" spans="1:27" s="2" customFormat="1" ht="19.5" customHeight="1" x14ac:dyDescent="0.25">
      <c r="A4" s="360"/>
      <c r="B4" s="360"/>
      <c r="C4" s="360" t="s">
        <v>5</v>
      </c>
      <c r="D4" s="363" t="s">
        <v>46</v>
      </c>
      <c r="E4" s="363"/>
      <c r="F4" s="363"/>
      <c r="G4" s="363"/>
      <c r="H4" s="363"/>
      <c r="I4" s="360"/>
      <c r="J4" s="361"/>
      <c r="K4" s="360"/>
      <c r="L4" s="360"/>
      <c r="M4" s="363">
        <v>2021</v>
      </c>
      <c r="N4" s="363">
        <v>2022</v>
      </c>
      <c r="O4" s="363">
        <v>2023</v>
      </c>
      <c r="P4" s="363">
        <v>2024</v>
      </c>
      <c r="Q4" s="363">
        <v>2025</v>
      </c>
      <c r="R4" s="12"/>
    </row>
    <row r="5" spans="1:27" s="5" customFormat="1" ht="109.5" customHeight="1" x14ac:dyDescent="0.35">
      <c r="A5" s="360"/>
      <c r="B5" s="360"/>
      <c r="C5" s="360"/>
      <c r="D5" s="103">
        <v>2021</v>
      </c>
      <c r="E5" s="103">
        <v>2022</v>
      </c>
      <c r="F5" s="103">
        <v>2023</v>
      </c>
      <c r="G5" s="103">
        <v>2024</v>
      </c>
      <c r="H5" s="103">
        <v>2025</v>
      </c>
      <c r="I5" s="360"/>
      <c r="J5" s="361"/>
      <c r="K5" s="360"/>
      <c r="L5" s="360"/>
      <c r="M5" s="363"/>
      <c r="N5" s="363"/>
      <c r="O5" s="363"/>
      <c r="P5" s="363"/>
      <c r="Q5" s="363"/>
      <c r="R5" s="13"/>
    </row>
    <row r="6" spans="1:27" s="5" customFormat="1" ht="21" customHeight="1" x14ac:dyDescent="0.35">
      <c r="A6" s="377" t="s">
        <v>6</v>
      </c>
      <c r="B6" s="380" t="s">
        <v>44</v>
      </c>
      <c r="C6" s="416">
        <v>25</v>
      </c>
      <c r="D6" s="364">
        <v>25</v>
      </c>
      <c r="E6" s="364"/>
      <c r="F6" s="364"/>
      <c r="G6" s="364"/>
      <c r="H6" s="364"/>
      <c r="I6" s="381" t="s">
        <v>42</v>
      </c>
      <c r="J6" s="369" t="s">
        <v>125</v>
      </c>
      <c r="K6" s="51" t="s">
        <v>47</v>
      </c>
      <c r="L6" s="27">
        <f>M6+N6+O6+P6+Q6</f>
        <v>0</v>
      </c>
      <c r="M6" s="48">
        <f>' Березно1'!M6+Володимирець!M6+Висоцьк!M6+Дубно!M6+Дубровиця!M6+Зарічне!M6+Клевань!M6+Клесів!M6+Костопіль!M6+Млинів!M6+Остки!M6+Острог!M6+Рівне!M6+Рокитно!M6+Рафалівка!M6+Сарни!M6+'Соснівка (2)'!M6+'Рокитно СЛАП'!M6</f>
        <v>0</v>
      </c>
      <c r="N6" s="310">
        <f>' Березно1'!N6+Володимирець!N6+Висоцьк!N6+Дубно!N6+Дубровиця!N6+Зарічне!N6+Клевань!N6+Клесів!N6+Костопіль!N6+Млинів!N6+Остки!N6+Острог!N6+Рівне!N6+Рокитно!N6+Рафалівка!N6+Сарни!N6+'Соснівка (2)'!N6+'Рокитно СЛАП'!N6</f>
        <v>0</v>
      </c>
      <c r="O6" s="310">
        <f>' Березно1'!O6+Володимирець!O6+Висоцьк!O6+Дубно!O6+Дубровиця!O6+Зарічне!O6+Клевань!O6+Клесів!O6+Костопіль!O6+Млинів!O6+Остки!O6+Острог!O6+Рівне!O6+Рокитно!O6+Рафалівка!O6+Сарни!O6+'Соснівка (2)'!O6+'Рокитно СЛАП'!O6</f>
        <v>0</v>
      </c>
      <c r="P6" s="310">
        <f>' Березно1'!P6+Володимирець!P6+Висоцьк!P6+Дубно!P6+Дубровиця!P6+Зарічне!P6+Клевань!P6+Клесів!P6+Костопіль!P6+Млинів!P6+Остки!P6+Острог!P6+Рівне!P6+Рокитно!P6+Рафалівка!P6+Сарни!P6+'Соснівка (2)'!P6+'Рокитно СЛАП'!P6</f>
        <v>0</v>
      </c>
      <c r="Q6" s="310">
        <f>' Березно1'!Q6+Володимирець!Q6+Висоцьк!Q6+Дубно!Q6+Дубровиця!Q6+Зарічне!Q6+Клевань!Q6+Клесів!Q6+Костопіль!Q6+Млинів!Q6+Остки!Q6+Острог!Q6+Рівне!Q6+Рокитно!Q6+Рафалівка!Q6+Сарни!Q6+'Соснівка (2)'!Q6+'Рокитно СЛАП'!Q6</f>
        <v>0</v>
      </c>
      <c r="R6" s="13"/>
    </row>
    <row r="7" spans="1:27" s="5" customFormat="1" ht="116.25" customHeight="1" x14ac:dyDescent="0.35">
      <c r="A7" s="378"/>
      <c r="B7" s="380"/>
      <c r="C7" s="416"/>
      <c r="D7" s="364"/>
      <c r="E7" s="364"/>
      <c r="F7" s="364"/>
      <c r="G7" s="364"/>
      <c r="H7" s="364"/>
      <c r="I7" s="382"/>
      <c r="J7" s="370"/>
      <c r="K7" s="52" t="s">
        <v>22</v>
      </c>
      <c r="L7" s="53">
        <f t="shared" ref="L7:L16" si="0">M7+N7+O7+P7+Q7</f>
        <v>7.5</v>
      </c>
      <c r="M7" s="310">
        <v>7.5</v>
      </c>
      <c r="N7" s="310"/>
      <c r="O7" s="310"/>
      <c r="P7" s="310"/>
      <c r="Q7" s="310"/>
      <c r="R7" s="13"/>
    </row>
    <row r="8" spans="1:27" s="5" customFormat="1" ht="35.25" customHeight="1" x14ac:dyDescent="0.35">
      <c r="A8" s="378"/>
      <c r="B8" s="54"/>
      <c r="C8" s="26"/>
      <c r="D8" s="26"/>
      <c r="E8" s="111"/>
      <c r="F8" s="26"/>
      <c r="G8" s="111"/>
      <c r="H8" s="26"/>
      <c r="I8" s="32"/>
      <c r="J8" s="55"/>
      <c r="K8" s="45" t="s">
        <v>31</v>
      </c>
      <c r="L8" s="53">
        <f t="shared" si="0"/>
        <v>7.5</v>
      </c>
      <c r="M8" s="56">
        <f>M9+M10</f>
        <v>7.5</v>
      </c>
      <c r="N8" s="56">
        <f>N9+N10</f>
        <v>0</v>
      </c>
      <c r="O8" s="56">
        <f>O9+O10</f>
        <v>0</v>
      </c>
      <c r="P8" s="56">
        <f>P9+P10</f>
        <v>0</v>
      </c>
      <c r="Q8" s="56">
        <f>Q9+Q10</f>
        <v>0</v>
      </c>
      <c r="R8" s="13"/>
    </row>
    <row r="9" spans="1:27" s="5" customFormat="1" ht="35.25" customHeight="1" x14ac:dyDescent="0.35">
      <c r="A9" s="378"/>
      <c r="B9" s="18"/>
      <c r="C9" s="28"/>
      <c r="D9" s="29"/>
      <c r="E9" s="29"/>
      <c r="F9" s="29"/>
      <c r="G9" s="29"/>
      <c r="H9" s="29"/>
      <c r="I9" s="32"/>
      <c r="J9" s="57" t="s">
        <v>30</v>
      </c>
      <c r="K9" s="58" t="s">
        <v>47</v>
      </c>
      <c r="L9" s="53">
        <f t="shared" si="0"/>
        <v>0</v>
      </c>
      <c r="M9" s="56">
        <f t="shared" ref="M9:Q10" si="1">M6</f>
        <v>0</v>
      </c>
      <c r="N9" s="56">
        <f t="shared" si="1"/>
        <v>0</v>
      </c>
      <c r="O9" s="56">
        <f t="shared" si="1"/>
        <v>0</v>
      </c>
      <c r="P9" s="56">
        <f t="shared" si="1"/>
        <v>0</v>
      </c>
      <c r="Q9" s="56">
        <f t="shared" si="1"/>
        <v>0</v>
      </c>
      <c r="R9" s="13"/>
      <c r="AA9" s="5" t="s">
        <v>127</v>
      </c>
    </row>
    <row r="10" spans="1:27" s="5" customFormat="1" ht="42.75" customHeight="1" x14ac:dyDescent="0.35">
      <c r="A10" s="379"/>
      <c r="B10" s="18"/>
      <c r="C10" s="28"/>
      <c r="D10" s="29"/>
      <c r="E10" s="29"/>
      <c r="F10" s="29"/>
      <c r="G10" s="29"/>
      <c r="H10" s="29"/>
      <c r="I10" s="29"/>
      <c r="J10" s="55"/>
      <c r="K10" s="107" t="s">
        <v>22</v>
      </c>
      <c r="L10" s="53">
        <f t="shared" si="0"/>
        <v>7.5</v>
      </c>
      <c r="M10" s="59">
        <f t="shared" si="1"/>
        <v>7.5</v>
      </c>
      <c r="N10" s="59">
        <f t="shared" si="1"/>
        <v>0</v>
      </c>
      <c r="O10" s="59">
        <f t="shared" si="1"/>
        <v>0</v>
      </c>
      <c r="P10" s="59">
        <f t="shared" si="1"/>
        <v>0</v>
      </c>
      <c r="Q10" s="59">
        <f t="shared" si="1"/>
        <v>0</v>
      </c>
      <c r="R10" s="13"/>
    </row>
    <row r="11" spans="1:27" s="5" customFormat="1" ht="43.5" customHeight="1" x14ac:dyDescent="0.35">
      <c r="A11" s="371" t="s">
        <v>7</v>
      </c>
      <c r="B11" s="374" t="s">
        <v>43</v>
      </c>
      <c r="C11" s="416">
        <v>20195</v>
      </c>
      <c r="D11" s="376">
        <v>3899</v>
      </c>
      <c r="E11" s="376">
        <v>4014</v>
      </c>
      <c r="F11" s="376">
        <v>4104</v>
      </c>
      <c r="G11" s="376">
        <v>4084</v>
      </c>
      <c r="H11" s="376">
        <v>4094</v>
      </c>
      <c r="I11" s="374" t="s">
        <v>24</v>
      </c>
      <c r="J11" s="369" t="s">
        <v>125</v>
      </c>
      <c r="K11" s="52" t="s">
        <v>47</v>
      </c>
      <c r="L11" s="53">
        <f t="shared" si="0"/>
        <v>8860</v>
      </c>
      <c r="M11" s="309">
        <f>' Березно1'!M11+Володимирець!M11+Висоцьк!M11+Дубно!M11+Дубровиця!M11+Зарічне!M11+Клевань!M11+Клесів!M11+Костопіль!M11+Млинів!M11+Остки!M11+Острог!M11+Рівне!M11+Рокитно!M11+Рафалівка!M11+Сарни!M11+'Соснівка (2)'!M11+'Рокитно СЛАП'!M11</f>
        <v>1477</v>
      </c>
      <c r="N11" s="309">
        <f>' Березно1'!N11+Володимирець!N11+Висоцьк!N11+Дубно!N11+Дубровиця!N11+Зарічне!N11+Клевань!N11+Клесів!N11+Костопіль!N11+Млинів!N11+Остки!N11+Острог!N11+Рівне!N11+Рокитно!N11+Рафалівка!N11+Сарни!N11+'Соснівка (2)'!N11+'Рокитно СЛАП'!N11</f>
        <v>1658</v>
      </c>
      <c r="O11" s="309">
        <f>' Березно1'!O11+Володимирець!O11+Висоцьк!O11+Дубно!O11+Дубровиця!O11+Зарічне!O11+Клевань!O11+Клесів!O11+Костопіль!O11+Млинів!O11+Остки!O11+Острог!O11+Рівне!O11+Рокитно!O11+Рафалівка!O11+Сарни!O11+'Соснівка (2)'!O11+'Рокитно СЛАП'!O11</f>
        <v>1774</v>
      </c>
      <c r="P11" s="309">
        <f>' Березно1'!P11+Володимирець!P11+Висоцьк!P11+Дубно!P11+Дубровиця!P11+Зарічне!P11+Клевань!P11+Клесів!P11+Костопіль!P11+Млинів!P11+Остки!P11+Острог!P11+Рівне!P11+Рокитно!P11+Рафалівка!P11+Сарни!P11+'Соснівка (2)'!P11+'Рокитно СЛАП'!P11</f>
        <v>1915</v>
      </c>
      <c r="Q11" s="309">
        <f>' Березно1'!Q11+Володимирець!Q11+Висоцьк!Q11+Дубно!Q11+Дубровиця!Q11+Зарічне!Q11+Клевань!Q11+Клесів!Q11+Костопіль!Q11+Млинів!Q11+Остки!Q11+Острог!Q11+Рівне!Q11+Рокитно!Q11+Рафалівка!Q11+Сарни!Q11+'Соснівка (2)'!Q11+'Рокитно СЛАП'!Q11</f>
        <v>2036</v>
      </c>
      <c r="R11" s="13"/>
    </row>
    <row r="12" spans="1:27" s="5" customFormat="1" ht="51.75" customHeight="1" x14ac:dyDescent="0.35">
      <c r="A12" s="372"/>
      <c r="B12" s="375"/>
      <c r="C12" s="416"/>
      <c r="D12" s="376"/>
      <c r="E12" s="376"/>
      <c r="F12" s="376"/>
      <c r="G12" s="376"/>
      <c r="H12" s="376"/>
      <c r="I12" s="375"/>
      <c r="J12" s="391"/>
      <c r="K12" s="52" t="s">
        <v>22</v>
      </c>
      <c r="L12" s="53">
        <f>M12+N12+O12+P12+Q12</f>
        <v>133930.5</v>
      </c>
      <c r="M12" s="309">
        <f>' Березно1'!M12+Володимирець!M12+Висоцьк!M12+Дубно!M12+Дубровиця!M12+Зарічне!M12+Клевань!M12+Клесів!M12+Костопіль!M12+Млинів!M12+Остки!M12+Острог!M12+Рівне!M12+Рокитно!M12+Рафалівка!M12+Сарни!M12+'Соснівка (2)'!M12+'Рокитно СЛАП'!M12</f>
        <v>24428.6</v>
      </c>
      <c r="N12" s="309">
        <f>' Березно1'!N12+Володимирець!N12+Висоцьк!N12+Дубно!N12+Дубровиця!N12+Зарічне!N12+Клевань!N12+Клесів!N12+Костопіль!N12+Млинів!N12+Остки!N12+Острог!N12+Рівне!N12+Рокитно!N12+Рафалівка!N12+Сарни!N12+'Соснівка (2)'!N12+'Рокитно СЛАП'!N12</f>
        <v>25753.200000000001</v>
      </c>
      <c r="O12" s="309">
        <f>' Березно1'!O12+Володимирець!O12+Висоцьк!O12+Дубно!O12+Дубровиця!O12+Зарічне!O12+Клевань!O12+Клесів!O12+Костопіль!O12+Млинів!O12+Остки!O12+Острог!O12+Рівне!O12+Рокитно!O12+Рафалівка!O12+Сарни!O12+'Соснівка (2)'!O12+'Рокитно СЛАП'!O12</f>
        <v>27059.200000000001</v>
      </c>
      <c r="P12" s="309">
        <f>' Березно1'!P12+Володимирець!P12+Висоцьк!P12+Дубно!P12+Дубровиця!P12+Зарічне!P12+Клевань!P12+Клесів!P12+Костопіль!P12+Млинів!P12+Остки!P12+Острог!P12+Рівне!P12+Рокитно!P12+Рафалівка!P12+Сарни!P12+'Соснівка (2)'!P12+'Рокитно СЛАП'!P12</f>
        <v>27722.400000000001</v>
      </c>
      <c r="Q12" s="309">
        <f>' Березно1'!Q12+Володимирець!Q12+Висоцьк!Q12+Дубно!Q12+Дубровиця!Q12+Зарічне!Q12+Клевань!Q12+Клесів!Q12+Костопіль!Q12+Млинів!Q12+Остки!Q12+Острог!Q12+Рівне!Q12+Рокитно!Q12+Рафалівка!Q12+Сарни!Q12+'Соснівка (2)'!Q12+'Рокитно СЛАП'!Q12</f>
        <v>28967.1</v>
      </c>
      <c r="R12" s="13"/>
    </row>
    <row r="13" spans="1:27" s="5" customFormat="1" ht="43.5" customHeight="1" x14ac:dyDescent="0.35">
      <c r="A13" s="372"/>
      <c r="B13" s="20"/>
      <c r="C13" s="21"/>
      <c r="D13" s="22"/>
      <c r="E13" s="22"/>
      <c r="F13" s="22"/>
      <c r="G13" s="22"/>
      <c r="H13" s="22"/>
      <c r="I13" s="392" t="s">
        <v>25</v>
      </c>
      <c r="J13" s="391"/>
      <c r="K13" s="51" t="s">
        <v>47</v>
      </c>
      <c r="L13" s="53">
        <f t="shared" si="0"/>
        <v>3320</v>
      </c>
      <c r="M13" s="309">
        <f>' Березно1'!M13+Володимирець!M13+Висоцьк!M13+Дубно!M13+Дубровиця!M13+Зарічне!M13+Клевань!M13+Клесів!M13+Костопіль!M13+Млинів!M13+Остки!M13+Острог!M13+Рівне!M13+Рокитно!M13+Рафалівка!M13+Сарни!M13+'Соснівка (2)'!M13+'Рокитно СЛАП'!M13</f>
        <v>600</v>
      </c>
      <c r="N13" s="309">
        <f>' Березно1'!N13+Володимирець!N13+Висоцьк!N13+Дубно!N13+Дубровиця!N13+Зарічне!N13+Клевань!N13+Клесів!N13+Костопіль!N13+Млинів!N13+Остки!N13+Острог!N13+Рівне!N13+Рокитно!N13+Рафалівка!N13+Сарни!N13+'Соснівка (2)'!N13+'Рокитно СЛАП'!N13</f>
        <v>630</v>
      </c>
      <c r="O13" s="309">
        <f>' Березно1'!O13+Володимирець!O13+Висоцьк!O13+Дубно!O13+Дубровиця!O13+Зарічне!O13+Клевань!O13+Клесів!O13+Костопіль!O13+Млинів!O13+Остки!O13+Острог!O13+Рівне!O13+Рокитно!O13+Рафалівка!O13+Сарни!O13+'Соснівка (2)'!O13+'Рокитно СЛАП'!O13</f>
        <v>660</v>
      </c>
      <c r="P13" s="309">
        <f>' Березно1'!P13+Володимирець!P13+Висоцьк!P13+Дубно!P13+Дубровиця!P13+Зарічне!P13+Клевань!P13+Клесів!P13+Костопіль!P13+Млинів!P13+Остки!P13+Острог!P13+Рівне!P13+Рокитно!P13+Рафалівка!P13+Сарни!P13+'Соснівка (2)'!P13+'Рокитно СЛАП'!P13</f>
        <v>700</v>
      </c>
      <c r="Q13" s="309">
        <f>' Березно1'!Q13+Володимирець!Q13+Висоцьк!Q13+Дубно!Q13+Дубровиця!Q13+Зарічне!Q13+Клевань!Q13+Клесів!Q13+Костопіль!Q13+Млинів!Q13+Остки!Q13+Острог!Q13+Рівне!Q13+Рокитно!Q13+Рафалівка!Q13+Сарни!Q13+'Соснівка (2)'!Q13+'Рокитно СЛАП'!Q13</f>
        <v>730</v>
      </c>
      <c r="R13" s="13"/>
    </row>
    <row r="14" spans="1:27" s="5" customFormat="1" ht="49.5" customHeight="1" x14ac:dyDescent="0.35">
      <c r="A14" s="372"/>
      <c r="B14" s="25"/>
      <c r="C14" s="25"/>
      <c r="D14" s="25"/>
      <c r="E14" s="25"/>
      <c r="F14" s="25"/>
      <c r="G14" s="25"/>
      <c r="H14" s="25"/>
      <c r="I14" s="393"/>
      <c r="J14" s="391"/>
      <c r="K14" s="108" t="s">
        <v>22</v>
      </c>
      <c r="L14" s="53">
        <f t="shared" si="0"/>
        <v>76457.799999999988</v>
      </c>
      <c r="M14" s="309">
        <f>' Березно1'!M14+Володимирець!M14+Висоцьк!M14+Дубно!M14+Дубровиця!M14+Зарічне!M14+Клевань!M14+Клесів!M14+Костопіль!M14+Млинів!M14+Остки!M14+Острог!M14+Рівне!M14+Рокитно!M14+Рафалівка!M14+Сарни!M14+'Соснівка (2)'!M14+'Рокитно СЛАП'!M14</f>
        <v>13986.9</v>
      </c>
      <c r="N14" s="309">
        <f>' Березно1'!N14+Володимирець!N14+Висоцьк!N14+Дубно!N14+Дубровиця!N14+Зарічне!N14+Клевань!N14+Клесів!N14+Костопіль!N14+Млинів!N14+Остки!N14+Острог!N14+Рівне!N14+Рокитно!N14+Рафалівка!N14+Сарни!N14+'Соснівка (2)'!N14+'Рокитно СЛАП'!N14</f>
        <v>14570.2</v>
      </c>
      <c r="O14" s="309">
        <f>' Березно1'!O14+Володимирець!O14+Висоцьк!O14+Дубно!O14+Дубровиця!O14+Зарічне!O14+Клевань!O14+Клесів!O14+Костопіль!O14+Млинів!O14+Остки!O14+Острог!O14+Рівне!O14+Рокитно!O14+Рафалівка!O14+Сарни!O14+'Соснівка (2)'!O14+'Рокитно СЛАП'!O14</f>
        <v>15243.3</v>
      </c>
      <c r="P14" s="309">
        <f>' Березно1'!P14+Володимирець!P14+Висоцьк!P14+Дубно!P14+Дубровиця!P14+Зарічне!P14+Клевань!P14+Клесів!P14+Костопіль!P14+Млинів!P14+Остки!P14+Острог!P14+Рівне!P14+Рокитно!P14+Рафалівка!P14+Сарни!P14+'Соснівка (2)'!P14+'Рокитно СЛАП'!P14</f>
        <v>15889.4</v>
      </c>
      <c r="Q14" s="309">
        <f>' Березно1'!Q14+Володимирець!Q14+Висоцьк!Q14+Дубно!Q14+Дубровиця!Q14+Зарічне!Q14+Клевань!Q14+Клесів!Q14+Костопіль!Q14+Млинів!Q14+Остки!Q14+Острог!Q14+Рівне!Q14+Рокитно!Q14+Рафалівка!Q14+Сарни!Q14+'Соснівка (2)'!Q14+'Рокитно СЛАП'!Q14</f>
        <v>16768</v>
      </c>
      <c r="R14" s="13"/>
    </row>
    <row r="15" spans="1:27" s="5" customFormat="1" ht="36.75" customHeight="1" x14ac:dyDescent="0.35">
      <c r="A15" s="372"/>
      <c r="B15" s="517" t="s">
        <v>56</v>
      </c>
      <c r="C15" s="416">
        <v>133.54999999999998</v>
      </c>
      <c r="D15" s="419">
        <v>27.009999999999998</v>
      </c>
      <c r="E15" s="419">
        <v>26.659999999999997</v>
      </c>
      <c r="F15" s="419">
        <v>26.659999999999997</v>
      </c>
      <c r="G15" s="419">
        <v>26.659999999999997</v>
      </c>
      <c r="H15" s="419">
        <v>26.56</v>
      </c>
      <c r="I15" s="366" t="s">
        <v>26</v>
      </c>
      <c r="J15" s="391"/>
      <c r="K15" s="51" t="s">
        <v>47</v>
      </c>
      <c r="L15" s="53">
        <f t="shared" si="0"/>
        <v>0</v>
      </c>
      <c r="M15" s="309">
        <f>' Березно1'!M15+Володимирець!M15+Висоцьк!M15+Дубно!M15+Дубровиця!M15+Зарічне!M15+Клевань!M15+Клесів!M15+Костопіль!M15+Млинів!M15+Остки!M15+Острог!M15+Рівне!M15+Рокитно!M15+Рафалівка!M15+Сарни!M15+'Соснівка (2)'!M15+'Рокитно СЛАП'!M15</f>
        <v>0</v>
      </c>
      <c r="N15" s="309">
        <f>' Березно1'!N15+Володимирець!N15+Висоцьк!N15+Дубно!N15+Дубровиця!N15+Зарічне!N15+Клевань!N15+Клесів!N15+Костопіль!N15+Млинів!N15+Остки!N15+Острог!N15+Рівне!N15+Рокитно!N15+Рафалівка!N15+Сарни!N15+'Соснівка (2)'!N15+'Рокитно СЛАП'!N15</f>
        <v>0</v>
      </c>
      <c r="O15" s="309">
        <f>' Березно1'!O15+Володимирець!O15+Висоцьк!O15+Дубно!O15+Дубровиця!O15+Зарічне!O15+Клевань!O15+Клесів!O15+Костопіль!O15+Млинів!O15+Остки!O15+Острог!O15+Рівне!O15+Рокитно!O15+Рафалівка!O15+Сарни!O15+'Соснівка (2)'!O15+'Рокитно СЛАП'!O15</f>
        <v>0</v>
      </c>
      <c r="P15" s="309">
        <f>' Березно1'!P15+Володимирець!P15+Висоцьк!P15+Дубно!P15+Дубровиця!P15+Зарічне!P15+Клевань!P15+Клесів!P15+Костопіль!P15+Млинів!P15+Остки!P15+Острог!P15+Рівне!P15+Рокитно!P15+Рафалівка!P15+Сарни!P15+'Соснівка (2)'!P15+'Рокитно СЛАП'!P15</f>
        <v>0</v>
      </c>
      <c r="Q15" s="309">
        <f>' Березно1'!Q15+Володимирець!Q15+Висоцьк!Q15+Дубно!Q15+Дубровиця!Q15+Зарічне!Q15+Клевань!Q15+Клесів!Q15+Костопіль!Q15+Млинів!Q15+Остки!Q15+Острог!Q15+Рівне!Q15+Рокитно!Q15+Рафалівка!Q15+Сарни!Q15+'Соснівка (2)'!Q15+'Рокитно СЛАП'!Q15</f>
        <v>0</v>
      </c>
      <c r="R15" s="13"/>
    </row>
    <row r="16" spans="1:27" s="5" customFormat="1" ht="61.5" customHeight="1" x14ac:dyDescent="0.35">
      <c r="A16" s="372"/>
      <c r="B16" s="520"/>
      <c r="C16" s="417"/>
      <c r="D16" s="419"/>
      <c r="E16" s="419"/>
      <c r="F16" s="419"/>
      <c r="G16" s="419"/>
      <c r="H16" s="419"/>
      <c r="I16" s="367"/>
      <c r="J16" s="391"/>
      <c r="K16" s="390" t="s">
        <v>22</v>
      </c>
      <c r="L16" s="388">
        <f t="shared" si="0"/>
        <v>902154.5</v>
      </c>
      <c r="M16" s="383">
        <f>' Березно1'!M16+Володимирець!M16+Висоцьк!M16+Дубно!M16+Дубровиця!M16+Зарічне!M16+Клевань!M16+Клесів!M16+Костопіль!M16+Млинів!M16+Остки!M16+Острог!M16+Рівне!M16+Рокитно!M16+Рафалівка!M16+Сарни!M16+'Соснівка (2)'!M16+'Рокитно СЛАП'!M16</f>
        <v>164316.79999999999</v>
      </c>
      <c r="N16" s="383">
        <f>' Березно1'!N16+Володимирець!N16+Висоцьк!N16+Дубно!N16+Дубровиця!N16+Зарічне!N16+Клевань!N16+Клесів!N16+Костопіль!N16+Млинів!N16+Остки!N16+Острог!N16+Рівне!N16+Рокитно!N16+Рафалівка!N16+Сарни!N16+'Соснівка (2)'!N16+'Рокитно СЛАП'!N16</f>
        <v>171550.5</v>
      </c>
      <c r="O16" s="383">
        <f>' Березно1'!O16+Володимирець!O16+Висоцьк!O16+Дубно!O16+Дубровиця!O16+Зарічне!O16+Клевань!O16+Клесів!O16+Костопіль!O16+Млинів!O16+Остки!O16+Острог!O16+Рівне!O16+Рокитно!O16+Рафалівка!O16+Сарни!O16+'Соснівка (2)'!O16+'Рокитно СЛАП'!O16</f>
        <v>180143</v>
      </c>
      <c r="P16" s="383">
        <f>' Березно1'!P16+Володимирець!P16+Висоцьк!P16+Дубно!P16+Дубровиця!P16+Зарічне!P16+Клевань!P16+Клесів!P16+Костопіль!P16+Млинів!P16+Остки!P16+Острог!P16+Рівне!P16+Рокитно!P16+Рафалівка!P16+Сарни!P16+'Соснівка (2)'!P16+'Рокитно СЛАП'!P16</f>
        <v>188597</v>
      </c>
      <c r="Q16" s="383">
        <f>' Березно1'!Q16+Володимирець!Q16+Висоцьк!Q16+Дубно!Q16+Дубровиця!Q16+Зарічне!Q16+Клевань!Q16+Клесів!Q16+Костопіль!Q16+Млинів!Q16+Остки!Q16+Острог!Q16+Рівне!Q16+Рокитно!Q16+Рафалівка!Q16+Сарни!Q16+'Соснівка (2)'!Q16+'Рокитно СЛАП'!Q16</f>
        <v>197547.2</v>
      </c>
      <c r="R16" s="13"/>
    </row>
    <row r="17" spans="1:18" s="5" customFormat="1" ht="71.25" customHeight="1" x14ac:dyDescent="0.35">
      <c r="A17" s="372"/>
      <c r="B17" s="381"/>
      <c r="C17" s="328">
        <v>3529.5</v>
      </c>
      <c r="D17" s="327">
        <v>710.5</v>
      </c>
      <c r="E17" s="327">
        <v>707.5</v>
      </c>
      <c r="F17" s="327">
        <v>705.5</v>
      </c>
      <c r="G17" s="327">
        <v>703.5</v>
      </c>
      <c r="H17" s="327">
        <v>702.5</v>
      </c>
      <c r="I17" s="368"/>
      <c r="J17" s="391"/>
      <c r="K17" s="390"/>
      <c r="L17" s="389"/>
      <c r="M17" s="384"/>
      <c r="N17" s="384"/>
      <c r="O17" s="384"/>
      <c r="P17" s="384"/>
      <c r="Q17" s="384"/>
      <c r="R17" s="13"/>
    </row>
    <row r="18" spans="1:18" s="5" customFormat="1" ht="42" customHeight="1" x14ac:dyDescent="0.35">
      <c r="A18" s="565"/>
      <c r="B18" s="20"/>
      <c r="C18" s="44"/>
      <c r="D18" s="329"/>
      <c r="E18" s="329"/>
      <c r="F18" s="329"/>
      <c r="G18" s="329"/>
      <c r="H18" s="329"/>
      <c r="I18" s="366" t="s">
        <v>27</v>
      </c>
      <c r="J18" s="391"/>
      <c r="K18" s="51" t="s">
        <v>47</v>
      </c>
      <c r="L18" s="53">
        <f>M18+N18+O18+P18+Q18</f>
        <v>0</v>
      </c>
      <c r="M18" s="309">
        <f>' Березно1'!M18+Володимирець!M18+Висоцьк!M18+Дубно!M18+Дубровиця!M18+Зарічне!M18+Клевань!M18+Клесів!M18+Костопіль!M18+Млинів!M18+Остки!M18+Острог!M18+Рівне!M18+Рокитно!M18+Рафалівка!M18+Сарни!M18+'Соснівка (2)'!M18+'Рокитно СЛАП'!M18</f>
        <v>0</v>
      </c>
      <c r="N18" s="309">
        <f>' Березно1'!N18+Володимирець!N18+Висоцьк!N18+Дубно!N18+Дубровиця!N18+Зарічне!N18+Клевань!N18+Клесів!N18+Костопіль!N18+Млинів!N18+Остки!N18+Острог!N18+Рівне!N18+Рокитно!N18+Рафалівка!N18+Сарни!N18+'Соснівка (2)'!N18+'Рокитно СЛАП'!N18</f>
        <v>0</v>
      </c>
      <c r="O18" s="309">
        <f>' Березно1'!O18+Володимирець!O18+Висоцьк!O18+Дубно!O18+Дубровиця!O18+Зарічне!O18+Клевань!O18+Клесів!O18+Костопіль!O18+Млинів!O18+Остки!O18+Острог!O18+Рівне!O18+Рокитно!O18+Рафалівка!O18+Сарни!O18+'Соснівка (2)'!O18+'Рокитно СЛАП'!O18</f>
        <v>0</v>
      </c>
      <c r="P18" s="309">
        <f>' Березно1'!P18+Володимирець!P18+Висоцьк!P18+Дубно!P18+Дубровиця!P18+Зарічне!P18+Клевань!P18+Клесів!P18+Костопіль!P18+Млинів!P18+Остки!P18+Острог!P18+Рівне!P18+Рокитно!P18+Рафалівка!P18+Сарни!P18+'Соснівка (2)'!P18+'Рокитно СЛАП'!P18</f>
        <v>0</v>
      </c>
      <c r="Q18" s="309">
        <f>' Березно1'!Q18+Володимирець!Q18+Висоцьк!Q18+Дубно!Q18+Дубровиця!Q18+Зарічне!Q18+Клевань!Q18+Клесів!Q18+Костопіль!Q18+Млинів!Q18+Остки!Q18+Острог!Q18+Рівне!Q18+Рокитно!Q18+Рафалівка!Q18+Сарни!Q18+'Соснівка (2)'!Q18+'Рокитно СЛАП'!Q18</f>
        <v>0</v>
      </c>
      <c r="R18" s="13"/>
    </row>
    <row r="19" spans="1:18" s="5" customFormat="1" ht="64.5" customHeight="1" x14ac:dyDescent="0.35">
      <c r="A19" s="372"/>
      <c r="B19" s="61"/>
      <c r="C19" s="62"/>
      <c r="D19" s="25"/>
      <c r="E19" s="25"/>
      <c r="F19" s="25"/>
      <c r="G19" s="25"/>
      <c r="H19" s="25"/>
      <c r="I19" s="368"/>
      <c r="J19" s="391"/>
      <c r="K19" s="108" t="s">
        <v>22</v>
      </c>
      <c r="L19" s="53">
        <f>M19+N19+O19+P19+Q19</f>
        <v>67246.100000000006</v>
      </c>
      <c r="M19" s="309">
        <f>' Березно1'!M19+Володимирець!M19+Висоцьк!M19+Дубно!M19+Дубровиця!M19+Зарічне!M19+Клевань!M19+Клесів!M19+Костопіль!M19+Млинів!M19+Остки!M19+Острог!M19+Рівне!M19+Рокитно!M19+Рафалівка!M19+Сарни!M19+'Соснівка (2)'!M19+'Рокитно СЛАП'!M19</f>
        <v>8908</v>
      </c>
      <c r="N19" s="309">
        <f>' Березно1'!N19+Володимирець!N19+Висоцьк!N19+Дубно!N19+Дубровиця!N19+Зарічне!N19+Клевань!N19+Клесів!N19+Костопіль!N19+Млинів!N19+Остки!N19+Острог!N19+Рівне!N19+Рокитно!N19+Рафалівка!N19+Сарни!N19+'Соснівка (2)'!N19+'Рокитно СЛАП'!N19</f>
        <v>10720.2</v>
      </c>
      <c r="O19" s="309">
        <f>' Березно1'!O19+Володимирець!O19+Висоцьк!O19+Дубно!O19+Дубровиця!O19+Зарічне!O19+Клевань!O19+Клесів!O19+Костопіль!O19+Млинів!O19+Остки!O19+Острог!O19+Рівне!O19+Рокитно!O19+Рафалівка!O19+Сарни!O19+'Соснівка (2)'!O19+'Рокитно СЛАП'!O19</f>
        <v>22688.799999999999</v>
      </c>
      <c r="P19" s="309">
        <f>' Березно1'!P19+Володимирець!P19+Висоцьк!P19+Дубно!P19+Дубровиця!P19+Зарічне!P19+Клевань!P19+Клесів!P19+Костопіль!P19+Млинів!P19+Остки!P19+Острог!P19+Рівне!P19+Рокитно!P19+Рафалівка!P19+Сарни!P19+'Соснівка (2)'!P19+'Рокитно СЛАП'!P19</f>
        <v>12158</v>
      </c>
      <c r="Q19" s="309">
        <f>' Березно1'!Q19+Володимирець!Q19+Висоцьк!Q19+Дубно!Q19+Дубровиця!Q19+Зарічне!Q19+Клевань!Q19+Клесів!Q19+Костопіль!Q19+Млинів!Q19+Остки!Q19+Острог!Q19+Рівне!Q19+Рокитно!Q19+Рафалівка!Q19+Сарни!Q19+'Соснівка (2)'!Q19+'Рокитно СЛАП'!Q19</f>
        <v>12771.1</v>
      </c>
      <c r="R19" s="13"/>
    </row>
    <row r="20" spans="1:18" s="5" customFormat="1" ht="42" customHeight="1" x14ac:dyDescent="0.35">
      <c r="A20" s="372"/>
      <c r="B20" s="385" t="s">
        <v>48</v>
      </c>
      <c r="C20" s="42"/>
      <c r="D20" s="398">
        <v>719.4</v>
      </c>
      <c r="E20" s="398">
        <v>704.1</v>
      </c>
      <c r="F20" s="398">
        <v>704.1</v>
      </c>
      <c r="G20" s="398">
        <v>704.1</v>
      </c>
      <c r="H20" s="398">
        <v>704.1</v>
      </c>
      <c r="I20" s="387" t="s">
        <v>28</v>
      </c>
      <c r="J20" s="391"/>
      <c r="K20" s="377" t="s">
        <v>47</v>
      </c>
      <c r="L20" s="388">
        <f>M20+N20+O20+P20+Q20</f>
        <v>0</v>
      </c>
      <c r="M20" s="383">
        <f>' Березно1'!M20+Володимирець!M20+Висоцьк!M20+Дубно!M20+Дубровиця!M20+Зарічне!M20+Клевань!M20+Клесів!M20+Костопіль!M20+Млинів!M20+Остки!M20+Острог!M20+Рівне!M20+Рокитно!M20+Рафалівка!M20+Сарни!M20+'Соснівка (2)'!M20+'Рокитно СЛАП'!M20</f>
        <v>0</v>
      </c>
      <c r="N20" s="383">
        <f>' Березно1'!N20+Володимирець!N20+Висоцьк!N20+Дубно!N20+Дубровиця!N20+Зарічне!N20+Клевань!N20+Клесів!N20+Костопіль!N20+Млинів!N20+Остки!N20+Острог!N20+Рівне!N20+Рокитно!N20+Рафалівка!N20+Сарни!N20+'Соснівка (2)'!N20+'Рокитно СЛАП'!N20</f>
        <v>0</v>
      </c>
      <c r="O20" s="383">
        <f>' Березно1'!O20+Володимирець!O20+Висоцьк!O20+Дубно!O20+Дубровиця!O20+Зарічне!O20+Клевань!O20+Клесів!O20+Костопіль!O20+Млинів!O20+Остки!O20+Острог!O20+Рівне!O20+Рокитно!O20+Рафалівка!O20+Сарни!O20+'Соснівка (2)'!O20+'Рокитно СЛАП'!O20</f>
        <v>0</v>
      </c>
      <c r="P20" s="383">
        <f>' Березно1'!P20+Володимирець!P20+Висоцьк!P20+Дубно!P20+Дубровиця!P20+Зарічне!P20+Клевань!P20+Клесів!P20+Костопіль!P20+Млинів!P20+Остки!P20+Острог!P20+Рівне!P20+Рокитно!P20+Рафалівка!P20+Сарни!P20+'Соснівка (2)'!P20+'Рокитно СЛАП'!P20</f>
        <v>0</v>
      </c>
      <c r="Q20" s="383">
        <f>' Березно1'!Q20+Володимирець!Q20+Висоцьк!Q20+Дубно!Q20+Дубровиця!Q20+Зарічне!Q20+Клевань!Q20+Клесів!Q20+Костопіль!Q20+Млинів!Q20+Остки!Q20+Острог!Q20+Рівне!Q20+Рокитно!Q20+Рафалівка!Q20+Сарни!Q20+'Соснівка (2)'!Q20+'Рокитно СЛАП'!Q20</f>
        <v>0</v>
      </c>
      <c r="R20" s="13"/>
    </row>
    <row r="21" spans="1:18" s="5" customFormat="1" ht="43.5" customHeight="1" x14ac:dyDescent="0.35">
      <c r="A21" s="372"/>
      <c r="B21" s="386"/>
      <c r="C21" s="46"/>
      <c r="D21" s="398"/>
      <c r="E21" s="398"/>
      <c r="F21" s="398"/>
      <c r="G21" s="398"/>
      <c r="H21" s="398"/>
      <c r="I21" s="387"/>
      <c r="J21" s="391"/>
      <c r="K21" s="379"/>
      <c r="L21" s="389"/>
      <c r="M21" s="384"/>
      <c r="N21" s="384"/>
      <c r="O21" s="384"/>
      <c r="P21" s="384"/>
      <c r="Q21" s="384"/>
      <c r="R21" s="13"/>
    </row>
    <row r="22" spans="1:18" s="5" customFormat="1" ht="126.75" customHeight="1" x14ac:dyDescent="0.35">
      <c r="A22" s="372"/>
      <c r="B22" s="64" t="s">
        <v>8</v>
      </c>
      <c r="C22" s="65"/>
      <c r="D22" s="40">
        <v>18</v>
      </c>
      <c r="E22" s="40">
        <v>18</v>
      </c>
      <c r="F22" s="40">
        <v>18</v>
      </c>
      <c r="G22" s="40">
        <v>18</v>
      </c>
      <c r="H22" s="40">
        <v>18</v>
      </c>
      <c r="I22" s="368"/>
      <c r="J22" s="370"/>
      <c r="K22" s="66" t="s">
        <v>22</v>
      </c>
      <c r="L22" s="53">
        <f>M22+N22+O22+P22+Q22</f>
        <v>1413289.6</v>
      </c>
      <c r="M22" s="309">
        <f>' Березно1'!M22+Володимирець!M22+Висоцьк!M22+Дубно!M22+Дубровиця!M22+Зарічне!M22+Клевань!M22+Клесів!M22+Костопіль!M22+Млинів!M22+Остки!M22+Острог!M22+Рівне!M22+Рокитно!M22+Рафалівка!M22+Сарни!M22+'Соснівка (2)'!M22+'Рокитно СЛАП'!M22</f>
        <v>265588</v>
      </c>
      <c r="N22" s="309">
        <f>' Березно1'!N22+Володимирець!N22+Висоцьк!N22+Дубно!N22+Дубровиця!N22+Зарічне!N22+Клевань!N22+Клесів!N22+Костопіль!N22+Млинів!N22+Остки!N22+Острог!N22+Рівне!N22+Рокитно!N22+Рафалівка!N22+Сарни!N22+'Соснівка (2)'!N22+'Рокитно СЛАП'!N22</f>
        <v>274014</v>
      </c>
      <c r="O22" s="309">
        <f>' Березно1'!O22+Володимирець!O22+Висоцьк!O22+Дубно!O22+Дубровиця!O22+Зарічне!O22+Клевань!O22+Клесів!O22+Костопіль!O22+Млинів!O22+Остки!O22+Острог!O22+Рівне!O22+Рокитно!O22+Рафалівка!O22+Сарни!O22+'Соснівка (2)'!O22+'Рокитно СЛАП'!O22</f>
        <v>281093.5</v>
      </c>
      <c r="P22" s="309">
        <f>' Березно1'!P22+Володимирець!P22+Висоцьк!P22+Дубно!P22+Дубровиця!P22+Зарічне!P22+Клевань!P22+Клесів!P22+Костопіль!P22+Млинів!P22+Остки!P22+Острог!P22+Рівне!P22+Рокитно!P22+Рафалівка!P22+Сарни!P22+'Соснівка (2)'!P22+'Рокитно СЛАП'!P22</f>
        <v>291049</v>
      </c>
      <c r="Q22" s="309">
        <f>' Березно1'!Q22+Володимирець!Q22+Висоцьк!Q22+Дубно!Q22+Дубровиця!Q22+Зарічне!Q22+Клевань!Q22+Клесів!Q22+Костопіль!Q22+Млинів!Q22+Остки!Q22+Острог!Q22+Рівне!Q22+Рокитно!Q22+Рафалівка!Q22+Сарни!Q22+'Соснівка (2)'!Q22+'Рокитно СЛАП'!Q22</f>
        <v>301545.09999999998</v>
      </c>
      <c r="R22" s="13"/>
    </row>
    <row r="23" spans="1:18" s="5" customFormat="1" ht="86.25" customHeight="1" x14ac:dyDescent="0.35">
      <c r="A23" s="372"/>
      <c r="B23" s="67"/>
      <c r="C23" s="68"/>
      <c r="D23" s="68"/>
      <c r="E23" s="68"/>
      <c r="F23" s="68"/>
      <c r="G23" s="68"/>
      <c r="H23" s="68"/>
      <c r="I23" s="68"/>
      <c r="J23" s="69"/>
      <c r="K23" s="70" t="s">
        <v>9</v>
      </c>
      <c r="L23" s="71">
        <f t="shared" ref="L23:Q23" si="2">L24+L25</f>
        <v>2605258.5</v>
      </c>
      <c r="M23" s="71">
        <f t="shared" si="2"/>
        <v>479305.3</v>
      </c>
      <c r="N23" s="71">
        <f t="shared" si="2"/>
        <v>498896.1</v>
      </c>
      <c r="O23" s="71">
        <f t="shared" si="2"/>
        <v>528661.80000000005</v>
      </c>
      <c r="P23" s="71">
        <f t="shared" si="2"/>
        <v>538030.80000000005</v>
      </c>
      <c r="Q23" s="71">
        <f t="shared" si="2"/>
        <v>560364.5</v>
      </c>
      <c r="R23" s="13"/>
    </row>
    <row r="24" spans="1:18" s="5" customFormat="1" ht="102" customHeight="1" x14ac:dyDescent="0.35">
      <c r="A24" s="372"/>
      <c r="B24" s="18"/>
      <c r="C24" s="29"/>
      <c r="D24" s="29"/>
      <c r="E24" s="29"/>
      <c r="F24" s="29"/>
      <c r="G24" s="29"/>
      <c r="H24" s="29"/>
      <c r="I24" s="29"/>
      <c r="J24" s="72" t="s">
        <v>10</v>
      </c>
      <c r="K24" s="43" t="s">
        <v>33</v>
      </c>
      <c r="L24" s="53">
        <f t="shared" ref="L24:L31" si="3">M24+N24+O24+P24+Q24</f>
        <v>12180</v>
      </c>
      <c r="M24" s="53">
        <f>M11+M13+M15+M18+M20</f>
        <v>2077</v>
      </c>
      <c r="N24" s="53">
        <f t="shared" ref="N24:Q24" si="4">N11+N13+N15+N18+N20</f>
        <v>2288</v>
      </c>
      <c r="O24" s="53">
        <f t="shared" si="4"/>
        <v>2434</v>
      </c>
      <c r="P24" s="53">
        <f t="shared" si="4"/>
        <v>2615</v>
      </c>
      <c r="Q24" s="53">
        <f t="shared" si="4"/>
        <v>2766</v>
      </c>
      <c r="R24" s="13"/>
    </row>
    <row r="25" spans="1:18" s="5" customFormat="1" ht="108" customHeight="1" x14ac:dyDescent="0.35">
      <c r="A25" s="373"/>
      <c r="B25" s="73"/>
      <c r="C25" s="73"/>
      <c r="D25" s="73"/>
      <c r="E25" s="73"/>
      <c r="F25" s="73"/>
      <c r="G25" s="73"/>
      <c r="H25" s="73"/>
      <c r="I25" s="73"/>
      <c r="J25" s="74"/>
      <c r="K25" s="45" t="s">
        <v>22</v>
      </c>
      <c r="L25" s="53">
        <f t="shared" si="3"/>
        <v>2593078.5</v>
      </c>
      <c r="M25" s="53">
        <f>M12+M14+M16+M19+M22</f>
        <v>477228.3</v>
      </c>
      <c r="N25" s="53">
        <f t="shared" ref="N25:Q25" si="5">N12+N14+N16+N19+N22</f>
        <v>496608.1</v>
      </c>
      <c r="O25" s="53">
        <f t="shared" si="5"/>
        <v>526227.80000000005</v>
      </c>
      <c r="P25" s="53">
        <f t="shared" si="5"/>
        <v>535415.80000000005</v>
      </c>
      <c r="Q25" s="53">
        <f t="shared" si="5"/>
        <v>557598.5</v>
      </c>
      <c r="R25" s="13"/>
    </row>
    <row r="26" spans="1:18" s="5" customFormat="1" ht="53.25" customHeight="1" x14ac:dyDescent="0.35">
      <c r="A26" s="371" t="s">
        <v>11</v>
      </c>
      <c r="B26" s="397" t="s">
        <v>57</v>
      </c>
      <c r="C26" s="418"/>
      <c r="D26" s="419">
        <v>19.880000000000003</v>
      </c>
      <c r="E26" s="419">
        <v>19.930000000000003</v>
      </c>
      <c r="F26" s="419">
        <v>20.03</v>
      </c>
      <c r="G26" s="419">
        <v>19.930000000000003</v>
      </c>
      <c r="H26" s="419">
        <v>20.130000000000003</v>
      </c>
      <c r="I26" s="366" t="s">
        <v>40</v>
      </c>
      <c r="J26" s="371" t="s">
        <v>125</v>
      </c>
      <c r="K26" s="51" t="s">
        <v>47</v>
      </c>
      <c r="L26" s="53">
        <f t="shared" si="3"/>
        <v>0</v>
      </c>
      <c r="M26" s="310">
        <f>' Березно1'!M26+Володимирець!M26+Висоцьк!M26+Дубно!M26+Дубровиця!M26+Зарічне!M26+Клевань!M26+Клесів!M26+Костопіль!M26+Млинів!M26+Остки!M26+Острог!M26+Рівне!M26+Рокитно!M26+Рафалівка!M26+Сарни!M26+'Соснівка (2)'!M26+'Рокитно СЛАП'!M26</f>
        <v>0</v>
      </c>
      <c r="N26" s="310">
        <f>' Березно1'!N26+Володимирець!N26+Висоцьк!N26+Дубно!N26+Дубровиця!N26+Зарічне!N26+Клевань!N26+Клесів!N26+Костопіль!N26+Млинів!N26+Остки!N26+Острог!N26+Рівне!N26+Рокитно!N26+Рафалівка!N26+Сарни!N26+'Соснівка (2)'!N26+'Рокитно СЛАП'!N26</f>
        <v>0</v>
      </c>
      <c r="O26" s="310">
        <f>' Березно1'!O26+Володимирець!O26+Висоцьк!O26+Дубно!O26+Дубровиця!O26+Зарічне!O26+Клевань!O26+Клесів!O26+Костопіль!O26+Млинів!O26+Остки!O26+Острог!O26+Рівне!O26+Рокитно!O26+Рафалівка!O26+Сарни!O26+'Соснівка (2)'!O26+'Рокитно СЛАП'!O26</f>
        <v>0</v>
      </c>
      <c r="P26" s="310">
        <f>' Березно1'!P26+Володимирець!P26+Висоцьк!P26+Дубно!P26+Дубровиця!P26+Зарічне!P26+Клевань!P26+Клесів!P26+Костопіль!P26+Млинів!P26+Остки!P26+Острог!P26+Рівне!P26+Рокитно!P26+Рафалівка!P26+Сарни!P26+'Соснівка (2)'!P26+'Рокитно СЛАП'!P26</f>
        <v>0</v>
      </c>
      <c r="Q26" s="310">
        <f>' Березно1'!Q26+Володимирець!Q26+Висоцьк!Q26+Дубно!Q26+Дубровиця!Q26+Зарічне!Q26+Клевань!Q26+Клесів!Q26+Костопіль!Q26+Млинів!Q26+Остки!Q26+Острог!Q26+Рівне!Q26+Рокитно!Q26+Рафалівка!Q26+Сарни!Q26+'Соснівка (2)'!Q26+'Рокитно СЛАП'!Q26</f>
        <v>0</v>
      </c>
      <c r="R26" s="13"/>
    </row>
    <row r="27" spans="1:18" s="5" customFormat="1" ht="79.5" customHeight="1" x14ac:dyDescent="0.35">
      <c r="A27" s="372"/>
      <c r="B27" s="397"/>
      <c r="C27" s="418"/>
      <c r="D27" s="419"/>
      <c r="E27" s="419"/>
      <c r="F27" s="419"/>
      <c r="G27" s="419"/>
      <c r="H27" s="419"/>
      <c r="I27" s="368"/>
      <c r="J27" s="372"/>
      <c r="K27" s="108" t="s">
        <v>22</v>
      </c>
      <c r="L27" s="53">
        <f t="shared" si="3"/>
        <v>69942.289000000004</v>
      </c>
      <c r="M27" s="310">
        <f>' Березно1'!M27+Володимирець!M27+Висоцьк!M27+Дубно!M27+Дубровиця!M27+Зарічне!M27+Клевань!M27+Клесів!M27+Костопіль!M27+Млинів!M27+Остки!M27+Острог!M27+Рівне!M27+Рокитно!M27+Рафалівка!M27+Сарни!M27+'Соснівка (2)'!M27+'Рокитно СЛАП'!M27</f>
        <v>12793.1</v>
      </c>
      <c r="N27" s="310">
        <f>' Березно1'!N27+Володимирець!N27+Висоцьк!N27+Дубно!N27+Дубровиця!N27+Зарічне!N27+Клевань!N27+Клесів!N27+Костопіль!N27+Млинів!N27+Остки!N27+Острог!N27+Рівне!N27+Рокитно!N27+Рафалівка!N27+Сарни!N27+'Соснівка (2)'!N27+'Рокитно СЛАП'!N27</f>
        <v>13425.5</v>
      </c>
      <c r="O27" s="310">
        <f>' Березно1'!O27+Володимирець!O27+Висоцьк!O27+Дубно!O27+Дубровиця!O27+Зарічне!O27+Клевань!O27+Клесів!O27+Костопіль!O27+Млинів!O27+Остки!O27+Острог!O27+Рівне!O27+Рокитно!O27+Рафалівка!O27+Сарни!O27+'Соснівка (2)'!O27+'Рокитно СЛАП'!O27</f>
        <v>13990.9</v>
      </c>
      <c r="P27" s="310">
        <f>' Березно1'!P27+Володимирець!P27+Висоцьк!P27+Дубно!P27+Дубровиця!P27+Зарічне!P27+Клевань!P27+Клесів!P27+Костопіль!P27+Млинів!P27+Остки!P27+Острог!P27+Рівне!P27+Рокитно!P27+Рафалівка!P27+Сарни!P27+'Соснівка (2)'!P27+'Рокитно СЛАП'!P27</f>
        <v>14544.79</v>
      </c>
      <c r="Q27" s="310">
        <f>' Березно1'!Q27+Володимирець!Q27+Висоцьк!Q27+Дубно!Q27+Дубровиця!Q27+Зарічне!Q27+Клевань!Q27+Клесів!Q27+Костопіль!Q27+Млинів!Q27+Остки!Q27+Острог!Q27+Рівне!Q27+Рокитно!Q27+Рафалівка!Q27+Сарни!Q27+'Соснівка (2)'!Q27+'Рокитно СЛАП'!Q27</f>
        <v>15187.999</v>
      </c>
      <c r="R27" s="13"/>
    </row>
    <row r="28" spans="1:18" s="5" customFormat="1" ht="45.75" customHeight="1" x14ac:dyDescent="0.35">
      <c r="A28" s="372"/>
      <c r="B28" s="31"/>
      <c r="C28" s="25"/>
      <c r="D28" s="25"/>
      <c r="E28" s="25"/>
      <c r="F28" s="25"/>
      <c r="G28" s="25"/>
      <c r="H28" s="25"/>
      <c r="I28" s="371" t="s">
        <v>34</v>
      </c>
      <c r="J28" s="372"/>
      <c r="K28" s="51" t="s">
        <v>47</v>
      </c>
      <c r="L28" s="53">
        <f t="shared" si="3"/>
        <v>0</v>
      </c>
      <c r="M28" s="310">
        <f>' Березно1'!M28+Володимирець!M28+Висоцьк!M28+Дубно!M28+Дубровиця!M28+Зарічне!M28+Клевань!M28+Клесів!M28+Костопіль!M28+Млинів!M28+Остки!M28+Острог!M28+Рівне!M28+Рокитно!M28+Рафалівка!M28+Сарни!M28+'Соснівка (2)'!M28+'Рокитно СЛАП'!M28</f>
        <v>0</v>
      </c>
      <c r="N28" s="310">
        <f>' Березно1'!N28+Володимирець!N28+Висоцьк!N28+Дубно!N28+Дубровиця!N28+Зарічне!N28+Клевань!N28+Клесів!N28+Костопіль!N28+Млинів!N28+Остки!N28+Острог!N28+Рівне!N28+Рокитно!N28+Рафалівка!N28+Сарни!N28+'Соснівка (2)'!N28+'Рокитно СЛАП'!N28</f>
        <v>0</v>
      </c>
      <c r="O28" s="310">
        <f>' Березно1'!O28+Володимирець!O28+Висоцьк!O28+Дубно!O28+Дубровиця!O28+Зарічне!O28+Клевань!O28+Клесів!O28+Костопіль!O28+Млинів!O28+Остки!O28+Острог!O28+Рівне!O28+Рокитно!O28+Рафалівка!O28+Сарни!O28+'Соснівка (2)'!O28+'Рокитно СЛАП'!O28</f>
        <v>0</v>
      </c>
      <c r="P28" s="310">
        <f>' Березно1'!P28+Володимирець!P28+Висоцьк!P28+Дубно!P28+Дубровиця!P28+Зарічне!P28+Клевань!P28+Клесів!P28+Костопіль!P28+Млинів!P28+Остки!P28+Острог!P28+Рівне!P28+Рокитно!P28+Рафалівка!P28+Сарни!P28+'Соснівка (2)'!P28+'Рокитно СЛАП'!P28</f>
        <v>0</v>
      </c>
      <c r="Q28" s="310">
        <f>' Березно1'!Q28+Володимирець!Q28+Висоцьк!Q28+Дубно!Q28+Дубровиця!Q28+Зарічне!Q28+Клевань!Q28+Клесів!Q28+Костопіль!Q28+Млинів!Q28+Остки!Q28+Острог!Q28+Рівне!Q28+Рокитно!Q28+Рафалівка!Q28+Сарни!Q28+'Соснівка (2)'!Q28+'Рокитно СЛАП'!Q28</f>
        <v>0</v>
      </c>
      <c r="R28" s="13"/>
    </row>
    <row r="29" spans="1:18" s="5" customFormat="1" ht="41.25" customHeight="1" x14ac:dyDescent="0.35">
      <c r="A29" s="372"/>
      <c r="B29" s="25"/>
      <c r="C29" s="25"/>
      <c r="D29" s="25"/>
      <c r="E29" s="25"/>
      <c r="F29" s="25"/>
      <c r="G29" s="25"/>
      <c r="H29" s="25"/>
      <c r="I29" s="373"/>
      <c r="J29" s="372"/>
      <c r="K29" s="35" t="s">
        <v>22</v>
      </c>
      <c r="L29" s="53">
        <f t="shared" si="3"/>
        <v>0</v>
      </c>
      <c r="M29" s="310">
        <f>' Березно1'!M29+Володимирець!M29+Висоцьк!M29+Дубно!M29+Дубровиця!M29+Зарічне!M29+Клевань!M29+Клесів!M29+Костопіль!M29+Млинів!M29+Остки!M29+Острог!M29+Рівне!M29+Рокитно!M29+Рафалівка!M29+Сарни!M29+'Соснівка (2)'!M29+'Рокитно СЛАП'!M29</f>
        <v>0</v>
      </c>
      <c r="N29" s="310">
        <f>' Березно1'!N29+Володимирець!N29+Висоцьк!N29+Дубно!N29+Дубровиця!N29+Зарічне!N29+Клевань!N29+Клесів!N29+Костопіль!N29+Млинів!N29+Остки!N29+Острог!N29+Рівне!N29+Рокитно!N29+Рафалівка!N29+Сарни!N29+'Соснівка (2)'!N29+'Рокитно СЛАП'!N29</f>
        <v>0</v>
      </c>
      <c r="O29" s="310">
        <f>' Березно1'!O29+Володимирець!O29+Висоцьк!O29+Дубно!O29+Дубровиця!O29+Зарічне!O29+Клевань!O29+Клесів!O29+Костопіль!O29+Млинів!O29+Остки!O29+Острог!O29+Рівне!O29+Рокитно!O29+Рафалівка!O29+Сарни!O29+'Соснівка (2)'!O29+'Рокитно СЛАП'!O29</f>
        <v>0</v>
      </c>
      <c r="P29" s="310">
        <f>' Березно1'!P29+Володимирець!P29+Висоцьк!P29+Дубно!P29+Дубровиця!P29+Зарічне!P29+Клевань!P29+Клесів!P29+Костопіль!P29+Млинів!P29+Остки!P29+Острог!P29+Рівне!P29+Рокитно!P29+Рафалівка!P29+Сарни!P29+'Соснівка (2)'!P29+'Рокитно СЛАП'!P29</f>
        <v>0</v>
      </c>
      <c r="Q29" s="310">
        <f>' Березно1'!Q29+Володимирець!Q29+Висоцьк!Q29+Дубно!Q29+Дубровиця!Q29+Зарічне!Q29+Клевань!Q29+Клесів!Q29+Костопіль!Q29+Млинів!Q29+Остки!Q29+Острог!Q29+Рівне!Q29+Рокитно!Q29+Рафалівка!Q29+Сарни!Q29+'Соснівка (2)'!Q29+'Рокитно СЛАП'!Q29</f>
        <v>0</v>
      </c>
      <c r="R29" s="13"/>
    </row>
    <row r="30" spans="1:18" s="5" customFormat="1" ht="73.5" customHeight="1" x14ac:dyDescent="0.35">
      <c r="A30" s="372"/>
      <c r="B30" s="399" t="s">
        <v>12</v>
      </c>
      <c r="C30" s="418"/>
      <c r="D30" s="398">
        <v>3.0000000000000004</v>
      </c>
      <c r="E30" s="419">
        <v>3.0000000000000004</v>
      </c>
      <c r="F30" s="419">
        <v>3.0000000000000004</v>
      </c>
      <c r="G30" s="419">
        <v>3.0000000000000004</v>
      </c>
      <c r="H30" s="419">
        <v>3.0000000000000004</v>
      </c>
      <c r="I30" s="400" t="s">
        <v>39</v>
      </c>
      <c r="J30" s="372"/>
      <c r="K30" s="51" t="s">
        <v>47</v>
      </c>
      <c r="L30" s="53">
        <f t="shared" si="3"/>
        <v>0</v>
      </c>
      <c r="M30" s="310">
        <f>' Березно1'!M30+Володимирець!M30+Висоцьк!M30+Дубно!M30+Дубровиця!M30+Зарічне!M30+Клевань!M30+Клесів!M30+Костопіль!M30+Млинів!M30+Остки!M30+Острог!M30+Рівне!M30+Рокитно!M30+Рафалівка!M30+Сарни!M30+'Соснівка (2)'!M30+'Рокитно СЛАП'!M30</f>
        <v>0</v>
      </c>
      <c r="N30" s="310">
        <f>' Березно1'!N30+Володимирець!N30+Висоцьк!N30+Дубно!N30+Дубровиця!N30+Зарічне!N30+Клевань!N30+Клесів!N30+Костопіль!N30+Млинів!N30+Остки!N30+Острог!N30+Рівне!N30+Рокитно!N30+Рафалівка!N30+Сарни!N30+'Соснівка (2)'!N30+'Рокитно СЛАП'!N30</f>
        <v>0</v>
      </c>
      <c r="O30" s="310">
        <f>' Березно1'!O30+Володимирець!O30+Висоцьк!O30+Дубно!O30+Дубровиця!O30+Зарічне!O30+Клевань!O30+Клесів!O30+Костопіль!O30+Млинів!O30+Остки!O30+Острог!O30+Рівне!O30+Рокитно!O30+Рафалівка!O30+Сарни!O30+'Соснівка (2)'!O30+'Рокитно СЛАП'!O30</f>
        <v>0</v>
      </c>
      <c r="P30" s="310">
        <f>' Березно1'!P30+Володимирець!P30+Висоцьк!P30+Дубно!P30+Дубровиця!P30+Зарічне!P30+Клевань!P30+Клесів!P30+Костопіль!P30+Млинів!P30+Остки!P30+Острог!P30+Рівне!P30+Рокитно!P30+Рафалівка!P30+Сарни!P30+'Соснівка (2)'!P30+'Рокитно СЛАП'!P30</f>
        <v>0</v>
      </c>
      <c r="Q30" s="310">
        <f>' Березно1'!Q30+Володимирець!Q30+Висоцьк!Q30+Дубно!Q30+Дубровиця!Q30+Зарічне!Q30+Клевань!Q30+Клесів!Q30+Костопіль!Q30+Млинів!Q30+Остки!Q30+Острог!Q30+Рівне!Q30+Рокитно!Q30+Рафалівка!Q30+Сарни!Q30+'Соснівка (2)'!Q30+'Рокитно СЛАП'!Q30</f>
        <v>0</v>
      </c>
      <c r="R30" s="13"/>
    </row>
    <row r="31" spans="1:18" s="5" customFormat="1" ht="50.25" customHeight="1" x14ac:dyDescent="0.35">
      <c r="A31" s="372"/>
      <c r="B31" s="399"/>
      <c r="C31" s="418"/>
      <c r="D31" s="398"/>
      <c r="E31" s="419"/>
      <c r="F31" s="419"/>
      <c r="G31" s="419"/>
      <c r="H31" s="419"/>
      <c r="I31" s="400"/>
      <c r="J31" s="373"/>
      <c r="K31" s="49" t="s">
        <v>22</v>
      </c>
      <c r="L31" s="53">
        <f t="shared" si="3"/>
        <v>13343.3</v>
      </c>
      <c r="M31" s="310">
        <f>' Березно1'!M31+Володимирець!M31+Висоцьк!M31+Дубно!M31+Дубровиця!M31+Зарічне!M31+Клевань!M31+Клесів!M31+Костопіль!M31+Млинів!M31+Остки!M31+Острог!M31+Рівне!M31+Рокитно!M31+Рафалівка!M31+Сарни!M31+'Соснівка (2)'!M31+'Рокитно СЛАП'!M31</f>
        <v>2471</v>
      </c>
      <c r="N31" s="310">
        <f>' Березно1'!N31+Володимирець!N31+Висоцьк!N31+Дубно!N31+Дубровиця!N31+Зарічне!N31+Клевань!N31+Клесів!N31+Костопіль!N31+Млинів!N31+Остки!N31+Острог!N31+Рівне!N31+Рокитно!N31+Рафалівка!N31+Сарни!N31+'Соснівка (2)'!N31+'Рокитно СЛАП'!N31</f>
        <v>2596.3000000000002</v>
      </c>
      <c r="O31" s="310">
        <f>' Березно1'!O31+Володимирець!O31+Висоцьк!O31+Дубно!O31+Дубровиця!O31+Зарічне!O31+Клевань!O31+Клесів!O31+Костопіль!O31+Млинів!O31+Остки!O31+Острог!O31+Рівне!O31+Рокитно!O31+Рафалівка!O31+Сарни!O31+'Соснівка (2)'!O31+'Рокитно СЛАП'!O31</f>
        <v>2717.6</v>
      </c>
      <c r="P31" s="310">
        <f>' Березно1'!P31+Володимирець!P31+Висоцьк!P31+Дубно!P31+Дубровиця!P31+Зарічне!P31+Клевань!P31+Клесів!P31+Костопіль!P31+Млинів!P31+Остки!P31+Острог!P31+Рівне!P31+Рокитно!P31+Рафалівка!P31+Сарни!P31+'Соснівка (2)'!P31+'Рокитно СЛАП'!P31</f>
        <v>2630</v>
      </c>
      <c r="Q31" s="310">
        <f>' Березно1'!Q31+Володимирець!Q31+Висоцьк!Q31+Дубно!Q31+Дубровиця!Q31+Зарічне!Q31+Клевань!Q31+Клесів!Q31+Костопіль!Q31+Млинів!Q31+Остки!Q31+Острог!Q31+Рівне!Q31+Рокитно!Q31+Рафалівка!Q31+Сарни!Q31+'Соснівка (2)'!Q31+'Рокитно СЛАП'!Q31</f>
        <v>2928.4</v>
      </c>
      <c r="R31" s="13"/>
    </row>
    <row r="32" spans="1:18" s="5" customFormat="1" ht="47.25" customHeight="1" x14ac:dyDescent="0.35">
      <c r="A32" s="372"/>
      <c r="B32" s="18"/>
      <c r="C32" s="28"/>
      <c r="D32" s="29"/>
      <c r="E32" s="29"/>
      <c r="F32" s="29"/>
      <c r="G32" s="29"/>
      <c r="H32" s="29"/>
      <c r="I32" s="29"/>
      <c r="J32" s="30"/>
      <c r="K32" s="403" t="s">
        <v>13</v>
      </c>
      <c r="L32" s="401">
        <f>L34+L35</f>
        <v>83285.589000000007</v>
      </c>
      <c r="M32" s="401">
        <f>M35</f>
        <v>15264.1</v>
      </c>
      <c r="N32" s="401">
        <f>N35</f>
        <v>16021.8</v>
      </c>
      <c r="O32" s="401">
        <f>O35</f>
        <v>16708.5</v>
      </c>
      <c r="P32" s="401">
        <f>P35</f>
        <v>17174.79</v>
      </c>
      <c r="Q32" s="401">
        <f>Q35</f>
        <v>18116.399000000001</v>
      </c>
      <c r="R32" s="13"/>
    </row>
    <row r="33" spans="1:18" s="5" customFormat="1" ht="47.25" customHeight="1" x14ac:dyDescent="0.35">
      <c r="A33" s="372"/>
      <c r="B33" s="18"/>
      <c r="C33" s="28"/>
      <c r="D33" s="29"/>
      <c r="E33" s="29"/>
      <c r="F33" s="29"/>
      <c r="G33" s="29"/>
      <c r="H33" s="29"/>
      <c r="I33" s="29"/>
      <c r="J33" s="30"/>
      <c r="K33" s="403"/>
      <c r="L33" s="402"/>
      <c r="M33" s="402"/>
      <c r="N33" s="402"/>
      <c r="O33" s="402"/>
      <c r="P33" s="402"/>
      <c r="Q33" s="402"/>
      <c r="R33" s="13"/>
    </row>
    <row r="34" spans="1:18" s="5" customFormat="1" ht="69.75" customHeight="1" x14ac:dyDescent="0.35">
      <c r="A34" s="372"/>
      <c r="B34" s="18"/>
      <c r="C34" s="28"/>
      <c r="D34" s="29"/>
      <c r="E34" s="29"/>
      <c r="F34" s="29"/>
      <c r="G34" s="29"/>
      <c r="H34" s="29"/>
      <c r="I34" s="29"/>
      <c r="J34" s="57" t="s">
        <v>10</v>
      </c>
      <c r="K34" s="43" t="s">
        <v>47</v>
      </c>
      <c r="L34" s="56">
        <f t="shared" ref="L34:L44" si="6">M34+N34+O34+P34+Q34</f>
        <v>0</v>
      </c>
      <c r="M34" s="56">
        <f>M26+M28+M30</f>
        <v>0</v>
      </c>
      <c r="N34" s="56">
        <f t="shared" ref="N34:Q34" si="7">N26+N28+N30</f>
        <v>0</v>
      </c>
      <c r="O34" s="56">
        <f t="shared" si="7"/>
        <v>0</v>
      </c>
      <c r="P34" s="56">
        <f t="shared" si="7"/>
        <v>0</v>
      </c>
      <c r="Q34" s="56">
        <f t="shared" si="7"/>
        <v>0</v>
      </c>
      <c r="R34" s="13"/>
    </row>
    <row r="35" spans="1:18" s="5" customFormat="1" ht="67.5" x14ac:dyDescent="0.35">
      <c r="A35" s="373"/>
      <c r="B35" s="18"/>
      <c r="C35" s="28"/>
      <c r="D35" s="29"/>
      <c r="E35" s="29"/>
      <c r="F35" s="29"/>
      <c r="G35" s="29"/>
      <c r="H35" s="29"/>
      <c r="I35" s="29"/>
      <c r="J35" s="30"/>
      <c r="K35" s="107" t="s">
        <v>22</v>
      </c>
      <c r="L35" s="53">
        <f t="shared" si="6"/>
        <v>83285.589000000007</v>
      </c>
      <c r="M35" s="56">
        <f>M27+M29+M31</f>
        <v>15264.1</v>
      </c>
      <c r="N35" s="56">
        <f t="shared" ref="N35:Q35" si="8">N27+N29+N31</f>
        <v>16021.8</v>
      </c>
      <c r="O35" s="56">
        <f t="shared" si="8"/>
        <v>16708.5</v>
      </c>
      <c r="P35" s="56">
        <f t="shared" si="8"/>
        <v>17174.79</v>
      </c>
      <c r="Q35" s="56">
        <f t="shared" si="8"/>
        <v>18116.399000000001</v>
      </c>
      <c r="R35" s="13"/>
    </row>
    <row r="36" spans="1:18" s="5" customFormat="1" ht="116.25" customHeight="1" x14ac:dyDescent="0.35">
      <c r="A36" s="371" t="s">
        <v>14</v>
      </c>
      <c r="B36" s="104" t="s">
        <v>15</v>
      </c>
      <c r="C36" s="75">
        <v>124800</v>
      </c>
      <c r="D36" s="76">
        <v>12780</v>
      </c>
      <c r="E36" s="76">
        <v>20500</v>
      </c>
      <c r="F36" s="77">
        <v>22500</v>
      </c>
      <c r="G36" s="76">
        <v>30500</v>
      </c>
      <c r="H36" s="78">
        <v>35500</v>
      </c>
      <c r="I36" s="420" t="s">
        <v>32</v>
      </c>
      <c r="J36" s="369" t="s">
        <v>125</v>
      </c>
      <c r="K36" s="19" t="s">
        <v>47</v>
      </c>
      <c r="L36" s="53">
        <f t="shared" si="6"/>
        <v>0</v>
      </c>
      <c r="M36" s="310">
        <f>' Березно1'!M36+Володимирець!M36+Висоцьк!M36+Дубно!M36+Дубровиця!M36+Зарічне!M36+Клевань!M36+Клесів!M36+Костопіль!M36+Млинів!M36+Остки!M36+Острог!M36+Рівне!M36+Рокитно!M36+Рафалівка!M36+Сарни!M36+'Соснівка (2)'!M36+'Рокитно СЛАП'!M36</f>
        <v>0</v>
      </c>
      <c r="N36" s="310">
        <f>' Березно1'!N36+Володимирець!N36+Висоцьк!N36+Дубно!N36+Дубровиця!N36+Зарічне!N36+Клевань!N36+Клесів!N36+Костопіль!N36+Млинів!N36+Остки!N36+Острог!N36+Рівне!N36+Рокитно!N36+Рафалівка!N36+Сарни!N36+'Соснівка (2)'!N36+'Рокитно СЛАП'!N36</f>
        <v>0</v>
      </c>
      <c r="O36" s="310">
        <f>' Березно1'!O36+Володимирець!O36+Висоцьк!O36+Дубно!O36+Дубровиця!O36+Зарічне!O36+Клевань!O36+Клесів!O36+Костопіль!O36+Млинів!O36+Остки!O36+Острог!O36+Рівне!O36+Рокитно!O36+Рафалівка!O36+Сарни!O36+'Соснівка (2)'!O36+'Рокитно СЛАП'!O36</f>
        <v>0</v>
      </c>
      <c r="P36" s="310">
        <f>' Березно1'!P36+Володимирець!P36+Висоцьк!P36+Дубно!P36+Дубровиця!P36+Зарічне!P36+Клевань!P36+Клесів!P36+Костопіль!P36+Млинів!P36+Остки!P36+Острог!P36+Рівне!P36+Рокитно!P36+Рафалівка!P36+Сарни!P36+'Соснівка (2)'!P36+'Рокитно СЛАП'!P36</f>
        <v>0</v>
      </c>
      <c r="Q36" s="310">
        <f>' Березно1'!Q36+Володимирець!Q36+Висоцьк!Q36+Дубно!Q36+Дубровиця!Q36+Зарічне!Q36+Клевань!Q36+Клесів!Q36+Костопіль!Q36+Млинів!Q36+Остки!Q36+Острог!Q36+Рівне!Q36+Рокитно!Q36+Рафалівка!Q36+Сарни!Q36+'Соснівка (2)'!Q36+'Рокитно СЛАП'!Q36</f>
        <v>0</v>
      </c>
      <c r="R36" s="13"/>
    </row>
    <row r="37" spans="1:18" s="5" customFormat="1" ht="73.5" customHeight="1" x14ac:dyDescent="0.35">
      <c r="A37" s="372"/>
      <c r="B37" s="104" t="s">
        <v>49</v>
      </c>
      <c r="C37" s="79">
        <v>2812</v>
      </c>
      <c r="D37" s="76">
        <v>544</v>
      </c>
      <c r="E37" s="76">
        <v>554</v>
      </c>
      <c r="F37" s="76">
        <v>564</v>
      </c>
      <c r="G37" s="76">
        <v>570</v>
      </c>
      <c r="H37" s="76">
        <v>580</v>
      </c>
      <c r="I37" s="420"/>
      <c r="J37" s="370"/>
      <c r="K37" s="66" t="s">
        <v>22</v>
      </c>
      <c r="L37" s="53">
        <f t="shared" si="6"/>
        <v>3526.7</v>
      </c>
      <c r="M37" s="310">
        <f>' Березно1'!M37+Володимирець!M37+Висоцьк!M37+Дубно!M37+Дубровиця!M37+Зарічне!M37+Клевань!M37+Клесів!M37+Костопіль!M37+Млинів!M37+Остки!M37+Острог!M37+Рівне!M37+Рокитно!M37+Рафалівка!M37+Сарни!M37+'Соснівка (2)'!M37+'Рокитно СЛАП'!M37</f>
        <v>617.5</v>
      </c>
      <c r="N37" s="310">
        <f>' Березно1'!N37+Володимирець!N37+Висоцьк!N37+Дубно!N37+Дубровиця!N37+Зарічне!N37+Клевань!N37+Клесів!N37+Костопіль!N37+Млинів!N37+Остки!N37+Острог!N37+Рівне!N37+Рокитно!N37+Рафалівка!N37+Сарни!N37+'Соснівка (2)'!N37+'Рокитно СЛАП'!N37</f>
        <v>667.3</v>
      </c>
      <c r="O37" s="310">
        <f>' Березно1'!O37+Володимирець!O37+Висоцьк!O37+Дубно!O37+Дубровиця!O37+Зарічне!O37+Клевань!O37+Клесів!O37+Костопіль!O37+Млинів!O37+Остки!O37+Острог!O37+Рівне!O37+Рокитно!O37+Рафалівка!O37+Сарни!O37+'Соснівка (2)'!O37+'Рокитно СЛАП'!O37</f>
        <v>704.8</v>
      </c>
      <c r="P37" s="310">
        <f>' Березно1'!P37+Володимирець!P37+Висоцьк!P37+Дубно!P37+Дубровиця!P37+Зарічне!P37+Клевань!P37+Клесів!P37+Костопіль!P37+Млинів!P37+Остки!P37+Острог!P37+Рівне!P37+Рокитно!P37+Рафалівка!P37+Сарни!P37+'Соснівка (2)'!P37+'Рокитно СЛАП'!P37</f>
        <v>747.3</v>
      </c>
      <c r="Q37" s="310">
        <f>' Березно1'!Q37+Володимирець!Q37+Висоцьк!Q37+Дубно!Q37+Дубровиця!Q37+Зарічне!Q37+Клевань!Q37+Клесів!Q37+Костопіль!Q37+Млинів!Q37+Остки!Q37+Острог!Q37+Рівне!Q37+Рокитно!Q37+Рафалівка!Q37+Сарни!Q37+'Соснівка (2)'!Q37+'Рокитно СЛАП'!Q37</f>
        <v>789.8</v>
      </c>
      <c r="R37" s="13"/>
    </row>
    <row r="38" spans="1:18" s="5" customFormat="1" ht="23.25" x14ac:dyDescent="0.35">
      <c r="A38" s="372"/>
      <c r="B38" s="80"/>
      <c r="C38" s="18"/>
      <c r="D38" s="18"/>
      <c r="E38" s="18"/>
      <c r="F38" s="18"/>
      <c r="G38" s="18"/>
      <c r="H38" s="18"/>
      <c r="I38" s="28"/>
      <c r="J38" s="33"/>
      <c r="K38" s="81" t="s">
        <v>16</v>
      </c>
      <c r="L38" s="53">
        <f t="shared" si="6"/>
        <v>3526.7</v>
      </c>
      <c r="M38" s="56">
        <f>M40</f>
        <v>617.5</v>
      </c>
      <c r="N38" s="56">
        <f>N40</f>
        <v>667.3</v>
      </c>
      <c r="O38" s="56">
        <f>O40</f>
        <v>704.8</v>
      </c>
      <c r="P38" s="56">
        <f>P40</f>
        <v>747.3</v>
      </c>
      <c r="Q38" s="56">
        <f>Q40</f>
        <v>789.8</v>
      </c>
      <c r="R38" s="13"/>
    </row>
    <row r="39" spans="1:18" s="5" customFormat="1" ht="137.25" customHeight="1" x14ac:dyDescent="0.35">
      <c r="A39" s="372"/>
      <c r="B39" s="34"/>
      <c r="C39" s="18"/>
      <c r="D39" s="18"/>
      <c r="E39" s="18"/>
      <c r="F39" s="18"/>
      <c r="G39" s="18"/>
      <c r="H39" s="18"/>
      <c r="I39" s="28"/>
      <c r="J39" s="57" t="s">
        <v>10</v>
      </c>
      <c r="K39" s="82" t="s">
        <v>47</v>
      </c>
      <c r="L39" s="53">
        <f t="shared" si="6"/>
        <v>0</v>
      </c>
      <c r="M39" s="56">
        <f t="shared" ref="M39:Q40" si="9">M36</f>
        <v>0</v>
      </c>
      <c r="N39" s="56">
        <f t="shared" si="9"/>
        <v>0</v>
      </c>
      <c r="O39" s="56">
        <f t="shared" si="9"/>
        <v>0</v>
      </c>
      <c r="P39" s="56">
        <f t="shared" si="9"/>
        <v>0</v>
      </c>
      <c r="Q39" s="56">
        <f t="shared" si="9"/>
        <v>0</v>
      </c>
      <c r="R39" s="13"/>
    </row>
    <row r="40" spans="1:18" s="5" customFormat="1" ht="102.75" customHeight="1" x14ac:dyDescent="0.35">
      <c r="A40" s="373"/>
      <c r="B40" s="83"/>
      <c r="C40" s="41"/>
      <c r="D40" s="41"/>
      <c r="E40" s="41"/>
      <c r="F40" s="41"/>
      <c r="G40" s="41"/>
      <c r="H40" s="41"/>
      <c r="I40" s="84"/>
      <c r="J40" s="85"/>
      <c r="K40" s="86" t="s">
        <v>22</v>
      </c>
      <c r="L40" s="53">
        <f t="shared" si="6"/>
        <v>3526.7</v>
      </c>
      <c r="M40" s="53">
        <f t="shared" si="9"/>
        <v>617.5</v>
      </c>
      <c r="N40" s="53">
        <f t="shared" si="9"/>
        <v>667.3</v>
      </c>
      <c r="O40" s="53">
        <f t="shared" si="9"/>
        <v>704.8</v>
      </c>
      <c r="P40" s="53">
        <f t="shared" si="9"/>
        <v>747.3</v>
      </c>
      <c r="Q40" s="53">
        <f t="shared" si="9"/>
        <v>789.8</v>
      </c>
      <c r="R40" s="13"/>
    </row>
    <row r="41" spans="1:18" s="5" customFormat="1" ht="38.25" customHeight="1" x14ac:dyDescent="0.35">
      <c r="A41" s="371" t="s">
        <v>17</v>
      </c>
      <c r="B41" s="366" t="s">
        <v>50</v>
      </c>
      <c r="C41" s="421">
        <v>3747.99</v>
      </c>
      <c r="D41" s="398">
        <v>732.32</v>
      </c>
      <c r="E41" s="398">
        <v>753.91999999999985</v>
      </c>
      <c r="F41" s="398">
        <v>753.91999999999985</v>
      </c>
      <c r="G41" s="398">
        <v>753.91999999999985</v>
      </c>
      <c r="H41" s="383">
        <v>753.90999999999985</v>
      </c>
      <c r="I41" s="407" t="s">
        <v>18</v>
      </c>
      <c r="J41" s="369" t="s">
        <v>125</v>
      </c>
      <c r="K41" s="51" t="s">
        <v>47</v>
      </c>
      <c r="L41" s="53">
        <f t="shared" si="6"/>
        <v>0</v>
      </c>
      <c r="M41" s="309">
        <f>' Березно1'!M41+Володимирець!M41+Висоцьк!M41+Дубно!M41+Дубровиця!M41+Зарічне!M41+Клевань!M41+Клесів!M41+Костопіль!M41+Млинів!M41+Остки!M41+Острог!M41+Рівне!M41+Рокитно!M41+Рафалівка!M41+Сарни!M41+'Соснівка (2)'!M41+'Рокитно СЛАП'!M41</f>
        <v>0</v>
      </c>
      <c r="N41" s="309">
        <f>' Березно1'!N41+Володимирець!N41+Висоцьк!N41+Дубно!N41+Дубровиця!N41+Зарічне!N41+Клевань!N41+Клесів!N41+Костопіль!N41+Млинів!N41+Остки!N41+Острог!N41+Рівне!N41+Рокитно!N41+Рафалівка!N41+Сарни!N41+'Соснівка (2)'!N41+'Рокитно СЛАП'!N41</f>
        <v>0</v>
      </c>
      <c r="O41" s="309">
        <f>' Березно1'!O41+Володимирець!O41+Висоцьк!O41+Дубно!O41+Дубровиця!O41+Зарічне!O41+Клевань!O41+Клесів!O41+Костопіль!O41+Млинів!O41+Остки!O41+Острог!O41+Рівне!O41+Рокитно!O41+Рафалівка!O41+Сарни!O41+'Соснівка (2)'!O41+'Рокитно СЛАП'!O41</f>
        <v>0</v>
      </c>
      <c r="P41" s="309">
        <f>' Березно1'!P41+Володимирець!P41+Висоцьк!P41+Дубно!P41+Дубровиця!P41+Зарічне!P41+Клевань!P41+Клесів!P41+Костопіль!P41+Млинів!P41+Остки!P41+Острог!P41+Рівне!P41+Рокитно!P41+Рафалівка!P41+Сарни!P41+'Соснівка (2)'!P41+'Рокитно СЛАП'!P41</f>
        <v>0</v>
      </c>
      <c r="Q41" s="309">
        <f>' Березно1'!Q41+Володимирець!Q41+Висоцьк!Q41+Дубно!Q41+Дубровиця!Q41+Зарічне!Q41+Клевань!Q41+Клесів!Q41+Костопіль!Q41+Млинів!Q41+Остки!Q41+Острог!Q41+Рівне!Q41+Рокитно!Q41+Рафалівка!Q41+Сарни!Q41+'Соснівка (2)'!Q41+'Рокитно СЛАП'!Q41</f>
        <v>0</v>
      </c>
      <c r="R41" s="13"/>
    </row>
    <row r="42" spans="1:18" s="5" customFormat="1" ht="72" customHeight="1" x14ac:dyDescent="0.35">
      <c r="A42" s="372"/>
      <c r="B42" s="368"/>
      <c r="C42" s="422"/>
      <c r="D42" s="398"/>
      <c r="E42" s="398"/>
      <c r="F42" s="398"/>
      <c r="G42" s="398"/>
      <c r="H42" s="384"/>
      <c r="I42" s="407"/>
      <c r="J42" s="391"/>
      <c r="K42" s="52" t="s">
        <v>22</v>
      </c>
      <c r="L42" s="53">
        <f t="shared" si="6"/>
        <v>956928.79999999993</v>
      </c>
      <c r="M42" s="309">
        <f>' Березно1'!M42+Володимирець!M42+Висоцьк!M42+Дубно!M42+Дубровиця!M42+Зарічне!M42+Клевань!M42+Клесів!M42+Костопіль!M42+Млинів!M42+Остки!M42+Острог!M42+Рівне!M42+Рокитно!M42+Рафалівка!M42+Сарни!M42+'Соснівка (2)'!M42+'Рокитно СЛАП'!M42</f>
        <v>174453</v>
      </c>
      <c r="N42" s="309">
        <f>' Березно1'!N42+Володимирець!N42+Висоцьк!N42+Дубно!N42+Дубровиця!N42+Зарічне!N42+Клевань!N42+Клесів!N42+Костопіль!N42+Млинів!N42+Остки!N42+Острог!N42+Рівне!N42+Рокитно!N42+Рафалівка!N42+Сарни!N42+'Соснівка (2)'!N42+'Рокитно СЛАП'!N42</f>
        <v>184595.1</v>
      </c>
      <c r="O42" s="309">
        <f>' Березно1'!O42+Володимирець!O42+Висоцьк!O42+Дубно!O42+Дубровиця!O42+Зарічне!O42+Клевань!O42+Клесів!O42+Костопіль!O42+Млинів!O42+Остки!O42+Острог!O42+Рівне!O42+Рокитно!O42+Рафалівка!O42+Сарни!O42+'Соснівка (2)'!O42+'Рокитно СЛАП'!O42</f>
        <v>191500.3</v>
      </c>
      <c r="P42" s="309">
        <f>' Березно1'!P42+Володимирець!P42+Висоцьк!P42+Дубно!P42+Дубровиця!P42+Зарічне!P42+Клевань!P42+Клесів!P42+Костопіль!P42+Млинів!P42+Остки!P42+Острог!P42+Рівне!P42+Рокитно!P42+Рафалівка!P42+Сарни!P42+'Соснівка (2)'!P42+'Рокитно СЛАП'!P42</f>
        <v>199090</v>
      </c>
      <c r="Q42" s="309">
        <f>' Березно1'!Q42+Володимирець!Q42+Висоцьк!Q42+Дубно!Q42+Дубровиця!Q42+Зарічне!Q42+Клевань!Q42+Клесів!Q42+Костопіль!Q42+Млинів!Q42+Остки!Q42+Острог!Q42+Рівне!Q42+Рокитно!Q42+Рафалівка!Q42+Сарни!Q42+'Соснівка (2)'!Q42+'Рокитно СЛАП'!Q42</f>
        <v>207290.40000000002</v>
      </c>
      <c r="R42" s="13"/>
    </row>
    <row r="43" spans="1:18" s="5" customFormat="1" ht="106.5" customHeight="1" x14ac:dyDescent="0.35">
      <c r="A43" s="372"/>
      <c r="B43" s="106" t="s">
        <v>58</v>
      </c>
      <c r="C43" s="60">
        <v>4940.3</v>
      </c>
      <c r="D43" s="316">
        <v>987.26</v>
      </c>
      <c r="E43" s="316">
        <v>992.26</v>
      </c>
      <c r="F43" s="316">
        <v>991.26</v>
      </c>
      <c r="G43" s="316">
        <v>985.26</v>
      </c>
      <c r="H43" s="316">
        <v>984.26</v>
      </c>
      <c r="I43" s="106" t="s">
        <v>59</v>
      </c>
      <c r="J43" s="391"/>
      <c r="K43" s="52" t="s">
        <v>22</v>
      </c>
      <c r="L43" s="53">
        <f t="shared" si="6"/>
        <v>851802.6</v>
      </c>
      <c r="M43" s="309">
        <f>' Березно1'!M43+Володимирець!M43+Висоцьк!M43+Дубно!M43+Дубровиця!M43+Зарічне!M43+Клевань!M43+Клесів!M43+Костопіль!M43+Млинів!M43+Остки!M43+Острог!M43+Рівне!M43+Рокитно!M43+Рафалівка!M43+Сарни!M43+'Соснівка (2)'!M43+'Рокитно СЛАП'!M43</f>
        <v>158388</v>
      </c>
      <c r="N43" s="309">
        <f>' Березно1'!N43+Володимирець!N43+Висоцьк!N43+Дубно!N43+Дубровиця!N43+Зарічне!N43+Клевань!N43+Клесів!N43+Костопіль!N43+Млинів!N43+Остки!N43+Острог!N43+Рівне!N43+Рокитно!N43+Рафалівка!N43+Сарни!N43+'Соснівка (2)'!N43+'Рокитно СЛАП'!N43</f>
        <v>162997</v>
      </c>
      <c r="O43" s="309">
        <f>' Березно1'!O43+Володимирець!O43+Висоцьк!O43+Дубно!O43+Дубровиця!O43+Зарічне!O43+Клевань!O43+Клесів!O43+Костопіль!O43+Млинів!O43+Остки!O43+Острог!O43+Рівне!O43+Рокитно!O43+Рафалівка!O43+Сарни!O43+'Соснівка (2)'!O43+'Рокитно СЛАП'!O43</f>
        <v>170939</v>
      </c>
      <c r="P43" s="309">
        <f>' Березно1'!P43+Володимирець!P43+Висоцьк!P43+Дубно!P43+Дубровиця!P43+Зарічне!P43+Клевань!P43+Клесів!P43+Костопіль!P43+Млинів!P43+Остки!P43+Острог!P43+Рівне!P43+Рокитно!P43+Рафалівка!P43+Сарни!P43+'Соснівка (2)'!P43+'Рокитно СЛАП'!P43</f>
        <v>176052</v>
      </c>
      <c r="Q43" s="309">
        <f>' Березно1'!Q43+Володимирець!Q43+Висоцьк!Q43+Дубно!Q43+Дубровиця!Q43+Зарічне!Q43+Клевань!Q43+Клесів!Q43+Костопіль!Q43+Млинів!Q43+Остки!Q43+Острог!Q43+Рівне!Q43+Рокитно!Q43+Рафалівка!Q43+Сарни!Q43+'Соснівка (2)'!Q43+'Рокитно СЛАП'!Q43</f>
        <v>183426.6</v>
      </c>
      <c r="R43" s="13"/>
    </row>
    <row r="44" spans="1:18" s="5" customFormat="1" ht="31.5" customHeight="1" x14ac:dyDescent="0.35">
      <c r="A44" s="372"/>
      <c r="B44" s="423"/>
      <c r="C44" s="425"/>
      <c r="D44" s="425"/>
      <c r="E44" s="425"/>
      <c r="F44" s="425"/>
      <c r="G44" s="425"/>
      <c r="H44" s="427"/>
      <c r="I44" s="407" t="s">
        <v>29</v>
      </c>
      <c r="J44" s="391"/>
      <c r="K44" s="51" t="s">
        <v>47</v>
      </c>
      <c r="L44" s="53">
        <f t="shared" si="6"/>
        <v>0</v>
      </c>
      <c r="M44" s="309">
        <f>' Березно1'!M44+Володимирець!M44+Висоцьк!M44+Дубно!M44+Дубровиця!M44+Зарічне!M44+Клевань!M44+Клесів!M44+Костопіль!M44+Млинів!M44+Остки!M44+Острог!M44+Рівне!M44+Рокитно!M44+Рафалівка!M44+Сарни!M44+'Соснівка (2)'!M44+'Рокитно СЛАП'!M44</f>
        <v>0</v>
      </c>
      <c r="N44" s="309">
        <f>' Березно1'!N44+Володимирець!N44+Висоцьк!N44+Дубно!N44+Дубровиця!N44+Зарічне!N44+Клевань!N44+Клесів!N44+Костопіль!N44+Млинів!N44+Остки!N44+Острог!N44+Рівне!N44+Рокитно!N44+Рафалівка!N44+Сарни!N44+'Соснівка (2)'!N44+'Рокитно СЛАП'!N44</f>
        <v>0</v>
      </c>
      <c r="O44" s="309">
        <f>' Березно1'!O44+Володимирець!O44+Висоцьк!O44+Дубно!O44+Дубровиця!O44+Зарічне!O44+Клевань!O44+Клесів!O44+Костопіль!O44+Млинів!O44+Остки!O44+Острог!O44+Рівне!O44+Рокитно!O44+Рафалівка!O44+Сарни!O44+'Соснівка (2)'!O44+'Рокитно СЛАП'!O44</f>
        <v>0</v>
      </c>
      <c r="P44" s="309">
        <f>' Березно1'!P44+Володимирець!P44+Висоцьк!P44+Дубно!P44+Дубровиця!P44+Зарічне!P44+Клевань!P44+Клесів!P44+Костопіль!P44+Млинів!P44+Остки!P44+Острог!P44+Рівне!P44+Рокитно!P44+Рафалівка!P44+Сарни!P44+'Соснівка (2)'!P44+'Рокитно СЛАП'!P44</f>
        <v>0</v>
      </c>
      <c r="Q44" s="309">
        <f>' Березно1'!Q44+Володимирець!Q44+Висоцьк!Q44+Дубно!Q44+Дубровиця!Q44+Зарічне!Q44+Клевань!Q44+Клесів!Q44+Костопіль!Q44+Млинів!Q44+Остки!Q44+Острог!Q44+Рівне!Q44+Рокитно!Q44+Рафалівка!Q44+Сарни!Q44+'Соснівка (2)'!Q44+'Рокитно СЛАП'!Q44</f>
        <v>0</v>
      </c>
      <c r="R44" s="14"/>
    </row>
    <row r="45" spans="1:18" s="5" customFormat="1" ht="88.5" customHeight="1" x14ac:dyDescent="0.35">
      <c r="A45" s="372"/>
      <c r="B45" s="424"/>
      <c r="C45" s="426"/>
      <c r="D45" s="426"/>
      <c r="E45" s="426"/>
      <c r="F45" s="426"/>
      <c r="G45" s="426"/>
      <c r="H45" s="428"/>
      <c r="I45" s="407"/>
      <c r="J45" s="370"/>
      <c r="K45" s="52" t="s">
        <v>22</v>
      </c>
      <c r="L45" s="53">
        <f>M45+N45+O45+P45+Q45</f>
        <v>924811.7</v>
      </c>
      <c r="M45" s="309">
        <f>' Березно1'!M45+Володимирець!M45+Висоцьк!M45+Дубно!M45+Дубровиця!M45+Зарічне!M45+Клевань!M45+Клесів!M45+Костопіль!M45+Млинів!M45+Остки!M45+Острог!M45+Рівне!M45+Рокитно!M45+Рафалівка!M45+Сарни!M45+'Соснівка (2)'!M45+'Рокитно СЛАП'!M45</f>
        <v>172656</v>
      </c>
      <c r="N45" s="309">
        <f>' Березно1'!N45+Володимирець!N45+Висоцьк!N45+Дубно!N45+Дубровиця!N45+Зарічне!N45+Клевань!N45+Клесів!N45+Костопіль!N45+Млинів!N45+Остки!N45+Острог!N45+Рівне!N45+Рокитно!N45+Рафалівка!N45+Сарни!N45+'Соснівка (2)'!N45+'Рокитно СЛАП'!N45</f>
        <v>178945.5</v>
      </c>
      <c r="O45" s="309">
        <f>' Березно1'!O45+Володимирець!O45+Висоцьк!O45+Дубно!O45+Дубровиця!O45+Зарічне!O45+Клевань!O45+Клесів!O45+Костопіль!O45+Млинів!O45+Остки!O45+Острог!O45+Рівне!O45+Рокитно!O45+Рафалівка!O45+Сарни!O45+'Соснівка (2)'!O45+'Рокитно СЛАП'!O45</f>
        <v>184385.2</v>
      </c>
      <c r="P45" s="309">
        <f>' Березно1'!P45+Володимирець!P45+Висоцьк!P45+Дубно!P45+Дубровиця!P45+Зарічне!P45+Клевань!P45+Клесів!P45+Костопіль!P45+Млинів!P45+Остки!P45+Острог!P45+Рівне!P45+Рокитно!P45+Рафалівка!P45+Сарни!P45+'Соснівка (2)'!P45+'Рокитно СЛАП'!P45</f>
        <v>191287</v>
      </c>
      <c r="Q45" s="309">
        <f>' Березно1'!Q45+Володимирець!Q45+Висоцьк!Q45+Дубно!Q45+Дубровиця!Q45+Зарічне!Q45+Клевань!Q45+Клесів!Q45+Костопіль!Q45+Млинів!Q45+Остки!Q45+Острог!Q45+Рівне!Q45+Рокитно!Q45+Рафалівка!Q45+Сарни!Q45+'Соснівка (2)'!Q45+'Рокитно СЛАП'!Q45</f>
        <v>197538</v>
      </c>
      <c r="R45" s="13"/>
    </row>
    <row r="46" spans="1:18" s="5" customFormat="1" ht="39" customHeight="1" x14ac:dyDescent="0.35">
      <c r="A46" s="372"/>
      <c r="B46" s="375" t="s">
        <v>51</v>
      </c>
      <c r="C46" s="87">
        <v>25</v>
      </c>
      <c r="D46" s="311">
        <v>5</v>
      </c>
      <c r="E46" s="311">
        <v>5</v>
      </c>
      <c r="F46" s="311">
        <v>5</v>
      </c>
      <c r="G46" s="311">
        <v>5</v>
      </c>
      <c r="H46" s="311">
        <v>5</v>
      </c>
      <c r="I46" s="366" t="s">
        <v>36</v>
      </c>
      <c r="J46" s="371" t="s">
        <v>125</v>
      </c>
      <c r="K46" s="51" t="s">
        <v>47</v>
      </c>
      <c r="L46" s="53">
        <f t="shared" ref="L46:L57" si="10">M46+N46+O46+P46+Q46</f>
        <v>0</v>
      </c>
      <c r="M46" s="309">
        <f>' Березно1'!M46+Володимирець!M46+Висоцьк!M46+Дубно!M46+Дубровиця!M46+Зарічне!M46+Клевань!M46+Клесів!M46+Костопіль!M46+Млинів!M46+Остки!M46+Острог!M46+Рівне!M46+Рокитно!M46+Рафалівка!M46+Сарни!M46+'Соснівка (2)'!M46+'Рокитно СЛАП'!M46</f>
        <v>0</v>
      </c>
      <c r="N46" s="309">
        <f>' Березно1'!N46+Володимирець!N46+Висоцьк!N46+Дубно!N46+Дубровиця!N46+Зарічне!N46+Клевань!N46+Клесів!N46+Костопіль!N46+Млинів!N46+Остки!N46+Острог!N46+Рівне!N46+Рокитно!N46+Рафалівка!N46+Сарни!N46+'Соснівка (2)'!N46+'Рокитно СЛАП'!N46</f>
        <v>0</v>
      </c>
      <c r="O46" s="309">
        <f>' Березно1'!O46+Володимирець!O46+Висоцьк!O46+Дубно!O46+Дубровиця!O46+Зарічне!O46+Клевань!O46+Клесів!O46+Костопіль!O46+Млинів!O46+Остки!O46+Острог!O46+Рівне!O46+Рокитно!O46+Рафалівка!O46+Сарни!O46+'Соснівка (2)'!O46+'Рокитно СЛАП'!O46</f>
        <v>0</v>
      </c>
      <c r="P46" s="309">
        <f>' Березно1'!P46+Володимирець!P46+Висоцьк!P46+Дубно!P46+Дубровиця!P46+Зарічне!P46+Клевань!P46+Клесів!P46+Костопіль!P46+Млинів!P46+Остки!P46+Острог!P46+Рівне!P46+Рокитно!P46+Рафалівка!P46+Сарни!P46+'Соснівка (2)'!P46+'Рокитно СЛАП'!P46</f>
        <v>0</v>
      </c>
      <c r="Q46" s="309">
        <f>' Березно1'!Q46+Володимирець!Q46+Висоцьк!Q46+Дубно!Q46+Дубровиця!Q46+Зарічне!Q46+Клевань!Q46+Клесів!Q46+Костопіль!Q46+Млинів!Q46+Остки!Q46+Острог!Q46+Рівне!Q46+Рокитно!Q46+Рафалівка!Q46+Сарни!Q46+'Соснівка (2)'!Q46+'Рокитно СЛАП'!Q46</f>
        <v>0</v>
      </c>
      <c r="R46" s="13"/>
    </row>
    <row r="47" spans="1:18" s="5" customFormat="1" ht="84.75" customHeight="1" x14ac:dyDescent="0.35">
      <c r="A47" s="372"/>
      <c r="B47" s="399"/>
      <c r="C47" s="89">
        <v>0</v>
      </c>
      <c r="D47" s="316">
        <v>0</v>
      </c>
      <c r="E47" s="316">
        <v>0</v>
      </c>
      <c r="F47" s="316">
        <v>0</v>
      </c>
      <c r="G47" s="316">
        <v>0</v>
      </c>
      <c r="H47" s="316">
        <v>0</v>
      </c>
      <c r="I47" s="368"/>
      <c r="J47" s="372"/>
      <c r="K47" s="52" t="s">
        <v>22</v>
      </c>
      <c r="L47" s="53">
        <f t="shared" si="10"/>
        <v>4520</v>
      </c>
      <c r="M47" s="309">
        <f>' Березно1'!M47+Володимирець!M47+Висоцьк!M47+Дубно!M47+Дубровиця!M47+Зарічне!M47+Клевань!M47+Клесів!M47+Костопіль!M47+Млинів!M47+Остки!M47+Острог!M47+Рівне!M47+Рокитно!M47+Рафалівка!M47+Сарни!M47+'Соснівка (2)'!M47+'Рокитно СЛАП'!M47</f>
        <v>820</v>
      </c>
      <c r="N47" s="309">
        <f>' Березно1'!N47+Володимирець!N47+Висоцьк!N47+Дубно!N47+Дубровиця!N47+Зарічне!N47+Клевань!N47+Клесів!N47+Костопіль!N47+Млинів!N47+Остки!N47+Острог!N47+Рівне!N47+Рокитно!N47+Рафалівка!N47+Сарни!N47+'Соснівка (2)'!N47+'Рокитно СЛАП'!N47</f>
        <v>880</v>
      </c>
      <c r="O47" s="309">
        <f>' Березно1'!O47+Володимирець!O47+Висоцьк!O47+Дубно!O47+Дубровиця!O47+Зарічне!O47+Клевань!O47+Клесів!O47+Костопіль!O47+Млинів!O47+Остки!O47+Острог!O47+Рівне!O47+Рокитно!O47+Рафалівка!O47+Сарни!O47+'Соснівка (2)'!O47+'Рокитно СЛАП'!O47</f>
        <v>910</v>
      </c>
      <c r="P47" s="309">
        <f>' Березно1'!P47+Володимирець!P47+Висоцьк!P47+Дубно!P47+Дубровиця!P47+Зарічне!P47+Клевань!P47+Клесів!P47+Костопіль!P47+Млинів!P47+Остки!P47+Острог!P47+Рівне!P47+Рокитно!P47+Рафалівка!P47+Сарни!P47+'Соснівка (2)'!P47+'Рокитно СЛАП'!P47</f>
        <v>940</v>
      </c>
      <c r="Q47" s="309">
        <f>' Березно1'!Q47+Володимирець!Q47+Висоцьк!Q47+Дубно!Q47+Дубровиця!Q47+Зарічне!Q47+Клевань!Q47+Клесів!Q47+Костопіль!Q47+Млинів!Q47+Остки!Q47+Острог!Q47+Рівне!Q47+Рокитно!Q47+Рафалівка!Q47+Сарни!Q47+'Соснівка (2)'!Q47+'Рокитно СЛАП'!Q47</f>
        <v>970</v>
      </c>
      <c r="R47" s="13"/>
    </row>
    <row r="48" spans="1:18" s="5" customFormat="1" ht="42" customHeight="1" x14ac:dyDescent="0.35">
      <c r="A48" s="372"/>
      <c r="B48" s="399" t="s">
        <v>52</v>
      </c>
      <c r="C48" s="89">
        <v>0</v>
      </c>
      <c r="D48" s="311">
        <v>0</v>
      </c>
      <c r="E48" s="311">
        <v>0</v>
      </c>
      <c r="F48" s="311">
        <v>0</v>
      </c>
      <c r="G48" s="311">
        <v>0</v>
      </c>
      <c r="H48" s="311">
        <v>0</v>
      </c>
      <c r="I48" s="366" t="s">
        <v>37</v>
      </c>
      <c r="J48" s="372"/>
      <c r="K48" s="51" t="s">
        <v>47</v>
      </c>
      <c r="L48" s="53">
        <f t="shared" si="10"/>
        <v>0</v>
      </c>
      <c r="M48" s="309">
        <f>' Березно1'!M48+Володимирець!M48+Висоцьк!M48+Дубно!M48+Дубровиця!M48+Зарічне!M48+Клевань!M48+Клесів!M48+Костопіль!M48+Млинів!M48+Остки!M48+Острог!M48+Рівне!M48+Рокитно!M48+Рафалівка!M48+Сарни!M48+'Соснівка (2)'!M48+'Рокитно СЛАП'!M48</f>
        <v>0</v>
      </c>
      <c r="N48" s="309">
        <f>' Березно1'!N48+Володимирець!N48+Висоцьк!N48+Дубно!N48+Дубровиця!N48+Зарічне!N48+Клевань!N48+Клесів!N48+Костопіль!N48+Млинів!N48+Остки!N48+Острог!N48+Рівне!N48+Рокитно!N48+Рафалівка!N48+Сарни!N48+'Соснівка (2)'!N48+'Рокитно СЛАП'!N48</f>
        <v>0</v>
      </c>
      <c r="O48" s="309">
        <f>' Березно1'!O48+Володимирець!O48+Висоцьк!O48+Дубно!O48+Дубровиця!O48+Зарічне!O48+Клевань!O48+Клесів!O48+Костопіль!O48+Млинів!O48+Остки!O48+Острог!O48+Рівне!O48+Рокитно!O48+Рафалівка!O48+Сарни!O48+'Соснівка (2)'!O48+'Рокитно СЛАП'!O48</f>
        <v>0</v>
      </c>
      <c r="P48" s="309">
        <f>' Березно1'!P48+Володимирець!P48+Висоцьк!P48+Дубно!P48+Дубровиця!P48+Зарічне!P48+Клевань!P48+Клесів!P48+Костопіль!P48+Млинів!P48+Остки!P48+Острог!P48+Рівне!P48+Рокитно!P48+Рафалівка!P48+Сарни!P48+'Соснівка (2)'!P48+'Рокитно СЛАП'!P48</f>
        <v>0</v>
      </c>
      <c r="Q48" s="309">
        <f>' Березно1'!Q48+Володимирець!Q48+Висоцьк!Q48+Дубно!Q48+Дубровиця!Q48+Зарічне!Q48+Клевань!Q48+Клесів!Q48+Костопіль!Q48+Млинів!Q48+Остки!Q48+Острог!Q48+Рівне!Q48+Рокитно!Q48+Рафалівка!Q48+Сарни!Q48+'Соснівка (2)'!Q48+'Рокитно СЛАП'!Q48</f>
        <v>0</v>
      </c>
      <c r="R48" s="13"/>
    </row>
    <row r="49" spans="1:18" s="5" customFormat="1" ht="80.25" customHeight="1" x14ac:dyDescent="0.35">
      <c r="A49" s="372"/>
      <c r="B49" s="399"/>
      <c r="C49" s="311">
        <v>33</v>
      </c>
      <c r="D49" s="316">
        <v>6.6</v>
      </c>
      <c r="E49" s="316">
        <v>6.6</v>
      </c>
      <c r="F49" s="316">
        <v>6.6</v>
      </c>
      <c r="G49" s="316">
        <v>6.6</v>
      </c>
      <c r="H49" s="316">
        <v>6.6</v>
      </c>
      <c r="I49" s="368"/>
      <c r="J49" s="372"/>
      <c r="K49" s="52" t="s">
        <v>22</v>
      </c>
      <c r="L49" s="53">
        <f t="shared" si="10"/>
        <v>6500</v>
      </c>
      <c r="M49" s="309">
        <f>' Березно1'!M49+Володимирець!M49+Висоцьк!M49+Дубно!M49+Дубровиця!M49+Зарічне!M49+Клевань!M49+Клесів!M49+Костопіль!M49+Млинів!M49+Остки!M49+Острог!M49+Рівне!M49+Рокитно!M49+Рафалівка!M49+Сарни!M49+'Соснівка (2)'!M49+'Рокитно СЛАП'!M49</f>
        <v>1300</v>
      </c>
      <c r="N49" s="309">
        <f>' Березно1'!N49+Володимирець!N49+Висоцьк!N49+Дубно!N49+Дубровиця!N49+Зарічне!N49+Клевань!N49+Клесів!N49+Костопіль!N49+Млинів!N49+Остки!N49+Острог!N49+Рівне!N49+Рокитно!N49+Рафалівка!N49+Сарни!N49+'Соснівка (2)'!N49+'Рокитно СЛАП'!N49</f>
        <v>1300</v>
      </c>
      <c r="O49" s="309">
        <f>' Березно1'!O49+Володимирець!O49+Висоцьк!O49+Дубно!O49+Дубровиця!O49+Зарічне!O49+Клевань!O49+Клесів!O49+Костопіль!O49+Млинів!O49+Остки!O49+Острог!O49+Рівне!O49+Рокитно!O49+Рафалівка!O49+Сарни!O49+'Соснівка (2)'!O49+'Рокитно СЛАП'!O49</f>
        <v>1300</v>
      </c>
      <c r="P49" s="309">
        <f>' Березно1'!P49+Володимирець!P49+Висоцьк!P49+Дубно!P49+Дубровиця!P49+Зарічне!P49+Клевань!P49+Клесів!P49+Костопіль!P49+Млинів!P49+Остки!P49+Острог!P49+Рівне!P49+Рокитно!P49+Рафалівка!P49+Сарни!P49+'Соснівка (2)'!P49+'Рокитно СЛАП'!P49</f>
        <v>1300</v>
      </c>
      <c r="Q49" s="309">
        <f>' Березно1'!Q49+Володимирець!Q49+Висоцьк!Q49+Дубно!Q49+Дубровиця!Q49+Зарічне!Q49+Клевань!Q49+Клесів!Q49+Костопіль!Q49+Млинів!Q49+Остки!Q49+Острог!Q49+Рівне!Q49+Рокитно!Q49+Рафалівка!Q49+Сарни!Q49+'Соснівка (2)'!Q49+'Рокитно СЛАП'!Q49</f>
        <v>1300</v>
      </c>
      <c r="R49" s="13"/>
    </row>
    <row r="50" spans="1:18" s="5" customFormat="1" ht="62.25" customHeight="1" x14ac:dyDescent="0.35">
      <c r="A50" s="372"/>
      <c r="B50" s="399" t="s">
        <v>53</v>
      </c>
      <c r="C50" s="89">
        <v>50</v>
      </c>
      <c r="D50" s="311">
        <v>10</v>
      </c>
      <c r="E50" s="311">
        <v>10</v>
      </c>
      <c r="F50" s="311">
        <v>10</v>
      </c>
      <c r="G50" s="311">
        <v>10</v>
      </c>
      <c r="H50" s="311">
        <v>10</v>
      </c>
      <c r="I50" s="366" t="s">
        <v>38</v>
      </c>
      <c r="J50" s="372"/>
      <c r="K50" s="51" t="s">
        <v>47</v>
      </c>
      <c r="L50" s="53">
        <f t="shared" si="10"/>
        <v>0</v>
      </c>
      <c r="M50" s="309">
        <f>' Березно1'!M50+Володимирець!M50+Висоцьк!M50+Дубно!M50+Дубровиця!M50+Зарічне!M50+Клевань!M50+Клесів!M50+Костопіль!M50+Млинів!M50+Остки!M50+Острог!M50+Рівне!M50+Рокитно!M50+Рафалівка!M50+Сарни!M50+'Соснівка (2)'!M50+'Рокитно СЛАП'!M50</f>
        <v>0</v>
      </c>
      <c r="N50" s="309">
        <f>' Березно1'!N50+Володимирець!N50+Висоцьк!N50+Дубно!N50+Дубровиця!N50+Зарічне!N50+Клевань!N50+Клесів!N50+Костопіль!N50+Млинів!N50+Остки!N50+Острог!N50+Рівне!N50+Рокитно!N50+Рафалівка!N50+Сарни!N50+'Соснівка (2)'!N50+'Рокитно СЛАП'!N50</f>
        <v>0</v>
      </c>
      <c r="O50" s="309">
        <f>' Березно1'!O50+Володимирець!O50+Висоцьк!O50+Дубно!O50+Дубровиця!O50+Зарічне!O50+Клевань!O50+Клесів!O50+Костопіль!O50+Млинів!O50+Остки!O50+Острог!O50+Рівне!O50+Рокитно!O50+Рафалівка!O50+Сарни!O50+'Соснівка (2)'!O50+'Рокитно СЛАП'!O50</f>
        <v>0</v>
      </c>
      <c r="P50" s="309">
        <f>' Березно1'!P50+Володимирець!P50+Висоцьк!P50+Дубно!P50+Дубровиця!P50+Зарічне!P50+Клевань!P50+Клесів!P50+Костопіль!P50+Млинів!P50+Остки!P50+Острог!P50+Рівне!P50+Рокитно!P50+Рафалівка!P50+Сарни!P50+'Соснівка (2)'!P50+'Рокитно СЛАП'!P50</f>
        <v>0</v>
      </c>
      <c r="Q50" s="309">
        <f>' Березно1'!Q50+Володимирець!Q50+Висоцьк!Q50+Дубно!Q50+Дубровиця!Q50+Зарічне!Q50+Клевань!Q50+Клесів!Q50+Костопіль!Q50+Млинів!Q50+Остки!Q50+Острог!Q50+Рівне!Q50+Рокитно!Q50+Рафалівка!Q50+Сарни!Q50+'Соснівка (2)'!Q50+'Рокитно СЛАП'!Q50</f>
        <v>0</v>
      </c>
      <c r="R50" s="13"/>
    </row>
    <row r="51" spans="1:18" s="5" customFormat="1" ht="60" customHeight="1" x14ac:dyDescent="0.35">
      <c r="A51" s="373"/>
      <c r="B51" s="399"/>
      <c r="C51" s="89">
        <v>644</v>
      </c>
      <c r="D51" s="311">
        <v>130</v>
      </c>
      <c r="E51" s="311">
        <v>128</v>
      </c>
      <c r="F51" s="311">
        <v>128</v>
      </c>
      <c r="G51" s="311">
        <v>129</v>
      </c>
      <c r="H51" s="311">
        <v>129</v>
      </c>
      <c r="I51" s="368"/>
      <c r="J51" s="373"/>
      <c r="K51" s="52" t="s">
        <v>22</v>
      </c>
      <c r="L51" s="53">
        <f t="shared" si="10"/>
        <v>29458.350000000002</v>
      </c>
      <c r="M51" s="309">
        <f>' Березно1'!M51+Володимирець!M51+Висоцьк!M51+Дубно!M51+Дубровиця!M51+Зарічне!M51+Клевань!M51+Клесів!M51+Костопіль!M51+Млинів!M51+Остки!M51+Острог!M51+Рівне!M51+Рокитно!M51+Рафалівка!M51+Сарни!M51+'Соснівка (2)'!M51+'Рокитно СЛАП'!M51</f>
        <v>5058.3999999999996</v>
      </c>
      <c r="N51" s="309">
        <f>' Березно1'!N51+Володимирець!N51+Висоцьк!N51+Дубно!N51+Дубровиця!N51+Зарічне!N51+Клевань!N51+Клесів!N51+Костопіль!N51+Млинів!N51+Остки!N51+Острог!N51+Рівне!N51+Рокитно!N51+Рафалівка!N51+Сарни!N51+'Соснівка (2)'!N51+'Рокитно СЛАП'!N51</f>
        <v>5421.2</v>
      </c>
      <c r="O51" s="309">
        <f>' Березно1'!O51+Володимирець!O51+Висоцьк!O51+Дубно!O51+Дубровиця!O51+Зарічне!O51+Клевань!O51+Клесів!O51+Костопіль!O51+Млинів!O51+Остки!O51+Острог!O51+Рівне!O51+Рокитно!O51+Рафалівка!O51+Сарни!O51+'Соснівка (2)'!O51+'Рокитно СЛАП'!O51</f>
        <v>5861.9000000000005</v>
      </c>
      <c r="P51" s="309">
        <f>' Березно1'!P51+Володимирець!P51+Висоцьк!P51+Дубно!P51+Дубровиця!P51+Зарічне!P51+Клевань!P51+Клесів!P51+Костопіль!P51+Млинів!P51+Остки!P51+Острог!P51+Рівне!P51+Рокитно!P51+Рафалівка!P51+Сарни!P51+'Соснівка (2)'!P51+'Рокитно СЛАП'!P51</f>
        <v>6292.5000000000009</v>
      </c>
      <c r="Q51" s="309">
        <f>' Березно1'!Q51+Володимирець!Q51+Висоцьк!Q51+Дубно!Q51+Дубровиця!Q51+Зарічне!Q51+Клевань!Q51+Клесів!Q51+Костопіль!Q51+Млинів!Q51+Остки!Q51+Острог!Q51+Рівне!Q51+Рокитно!Q51+Рафалівка!Q51+Сарни!Q51+'Соснівка (2)'!Q51+'Рокитно СЛАП'!Q51</f>
        <v>6824.3500000000013</v>
      </c>
      <c r="R51" s="13"/>
    </row>
    <row r="52" spans="1:18" s="5" customFormat="1" ht="87.75" customHeight="1" x14ac:dyDescent="0.35">
      <c r="A52" s="90"/>
      <c r="B52" s="18"/>
      <c r="C52" s="112"/>
      <c r="D52" s="29"/>
      <c r="E52" s="29"/>
      <c r="F52" s="29"/>
      <c r="G52" s="29"/>
      <c r="H52" s="29"/>
      <c r="I52" s="29"/>
      <c r="J52" s="91"/>
      <c r="K52" s="92" t="s">
        <v>19</v>
      </c>
      <c r="L52" s="53">
        <f t="shared" si="10"/>
        <v>2774021.45</v>
      </c>
      <c r="M52" s="93">
        <f>M53+M54</f>
        <v>512675.4</v>
      </c>
      <c r="N52" s="93">
        <f>N53+N54</f>
        <v>534138.79999999993</v>
      </c>
      <c r="O52" s="93">
        <f>O53+O54</f>
        <v>554896.4</v>
      </c>
      <c r="P52" s="93">
        <f>P53+P54</f>
        <v>574961.5</v>
      </c>
      <c r="Q52" s="93">
        <f>Q53+Q54</f>
        <v>597349.35</v>
      </c>
      <c r="R52" s="13"/>
    </row>
    <row r="53" spans="1:18" s="5" customFormat="1" ht="95.25" customHeight="1" x14ac:dyDescent="0.35">
      <c r="A53" s="90"/>
      <c r="B53" s="18"/>
      <c r="C53" s="18"/>
      <c r="D53" s="29"/>
      <c r="E53" s="29"/>
      <c r="F53" s="29"/>
      <c r="G53" s="29"/>
      <c r="H53" s="29"/>
      <c r="I53" s="29"/>
      <c r="J53" s="57" t="s">
        <v>20</v>
      </c>
      <c r="K53" s="58" t="s">
        <v>47</v>
      </c>
      <c r="L53" s="53">
        <f t="shared" si="10"/>
        <v>0</v>
      </c>
      <c r="M53" s="94">
        <f>M41+M44+M46+M48+M50</f>
        <v>0</v>
      </c>
      <c r="N53" s="94">
        <f t="shared" ref="N53:Q53" si="11">N41+N44+N46+N48+N50</f>
        <v>0</v>
      </c>
      <c r="O53" s="94">
        <f t="shared" si="11"/>
        <v>0</v>
      </c>
      <c r="P53" s="94">
        <f t="shared" si="11"/>
        <v>0</v>
      </c>
      <c r="Q53" s="94">
        <f t="shared" si="11"/>
        <v>0</v>
      </c>
      <c r="R53" s="13"/>
    </row>
    <row r="54" spans="1:18" s="5" customFormat="1" ht="75" customHeight="1" x14ac:dyDescent="0.35">
      <c r="A54" s="90"/>
      <c r="B54" s="18"/>
      <c r="C54" s="18"/>
      <c r="D54" s="29"/>
      <c r="E54" s="29"/>
      <c r="F54" s="29"/>
      <c r="G54" s="29"/>
      <c r="H54" s="29"/>
      <c r="I54" s="29"/>
      <c r="J54" s="30"/>
      <c r="K54" s="45" t="s">
        <v>22</v>
      </c>
      <c r="L54" s="53">
        <f t="shared" si="10"/>
        <v>2774021.45</v>
      </c>
      <c r="M54" s="94">
        <f>M42+M43+M45+M47+M49+M51</f>
        <v>512675.4</v>
      </c>
      <c r="N54" s="94">
        <f t="shared" ref="N54:Q54" si="12">N42+N43+N45+N47+N49+N51</f>
        <v>534138.79999999993</v>
      </c>
      <c r="O54" s="94">
        <f t="shared" si="12"/>
        <v>554896.4</v>
      </c>
      <c r="P54" s="94">
        <f t="shared" si="12"/>
        <v>574961.5</v>
      </c>
      <c r="Q54" s="94">
        <f t="shared" si="12"/>
        <v>597349.35</v>
      </c>
      <c r="R54" s="13"/>
    </row>
    <row r="55" spans="1:18" s="5" customFormat="1" ht="109.5" customHeight="1" x14ac:dyDescent="0.35">
      <c r="A55" s="412"/>
      <c r="B55" s="413"/>
      <c r="C55" s="25"/>
      <c r="D55" s="25"/>
      <c r="E55" s="25"/>
      <c r="F55" s="25"/>
      <c r="G55" s="25"/>
      <c r="H55" s="25"/>
      <c r="I55" s="25"/>
      <c r="J55" s="95"/>
      <c r="K55" s="96" t="s">
        <v>21</v>
      </c>
      <c r="L55" s="139">
        <f t="shared" ref="L55:Q55" si="13">L56+L57</f>
        <v>5466099.7390000001</v>
      </c>
      <c r="M55" s="139">
        <f t="shared" si="13"/>
        <v>1007869.8</v>
      </c>
      <c r="N55" s="139">
        <f t="shared" si="13"/>
        <v>1049724</v>
      </c>
      <c r="O55" s="139">
        <f t="shared" si="13"/>
        <v>1100971.5</v>
      </c>
      <c r="P55" s="139">
        <f t="shared" si="13"/>
        <v>1130914.3900000001</v>
      </c>
      <c r="Q55" s="139">
        <f t="shared" si="13"/>
        <v>1176620.0490000001</v>
      </c>
      <c r="R55" s="13"/>
    </row>
    <row r="56" spans="1:18" s="5" customFormat="1" ht="39" customHeight="1" x14ac:dyDescent="0.35">
      <c r="A56" s="24"/>
      <c r="B56" s="25"/>
      <c r="C56" s="25"/>
      <c r="D56" s="25"/>
      <c r="E56" s="25"/>
      <c r="F56" s="25"/>
      <c r="G56" s="25"/>
      <c r="H56" s="25"/>
      <c r="I56" s="25"/>
      <c r="J56" s="98" t="s">
        <v>20</v>
      </c>
      <c r="K56" s="38" t="s">
        <v>47</v>
      </c>
      <c r="L56" s="139">
        <f t="shared" si="10"/>
        <v>12180</v>
      </c>
      <c r="M56" s="139">
        <f>M9+M24+M34+M39+M53</f>
        <v>2077</v>
      </c>
      <c r="N56" s="139">
        <f t="shared" ref="N56:Q56" si="14">N9+N24+N34+N39+N53</f>
        <v>2288</v>
      </c>
      <c r="O56" s="139">
        <f t="shared" si="14"/>
        <v>2434</v>
      </c>
      <c r="P56" s="139">
        <f t="shared" si="14"/>
        <v>2615</v>
      </c>
      <c r="Q56" s="139">
        <f t="shared" si="14"/>
        <v>2766</v>
      </c>
      <c r="R56" s="13"/>
    </row>
    <row r="57" spans="1:18" s="5" customFormat="1" ht="62.25" customHeight="1" x14ac:dyDescent="0.35">
      <c r="A57" s="99"/>
      <c r="B57" s="100"/>
      <c r="C57" s="100"/>
      <c r="D57" s="100"/>
      <c r="E57" s="100"/>
      <c r="F57" s="100"/>
      <c r="G57" s="100"/>
      <c r="H57" s="100"/>
      <c r="I57" s="100"/>
      <c r="J57" s="101"/>
      <c r="K57" s="39" t="s">
        <v>22</v>
      </c>
      <c r="L57" s="139">
        <f t="shared" si="10"/>
        <v>5453919.7390000001</v>
      </c>
      <c r="M57" s="139">
        <f>M10+M25+M35+M40+M54</f>
        <v>1005792.8</v>
      </c>
      <c r="N57" s="139">
        <f t="shared" ref="N57:Q57" si="15">N10+N25+N35+N40+N54</f>
        <v>1047435.9999999999</v>
      </c>
      <c r="O57" s="139">
        <f t="shared" si="15"/>
        <v>1098537.5</v>
      </c>
      <c r="P57" s="139">
        <f t="shared" si="15"/>
        <v>1128299.3900000001</v>
      </c>
      <c r="Q57" s="139">
        <f t="shared" si="15"/>
        <v>1173854.0490000001</v>
      </c>
      <c r="R57" s="13"/>
    </row>
    <row r="58" spans="1:18" ht="23.25" x14ac:dyDescent="0.35">
      <c r="A58" s="23"/>
      <c r="B58" s="23"/>
      <c r="C58" s="23"/>
      <c r="D58" s="23"/>
      <c r="E58" s="23"/>
      <c r="F58" s="23"/>
      <c r="G58" s="23"/>
      <c r="H58" s="23"/>
      <c r="I58" s="23"/>
      <c r="J58" s="37"/>
      <c r="K58" s="36"/>
      <c r="L58" s="23"/>
      <c r="M58" s="23"/>
      <c r="N58" s="23"/>
      <c r="O58" s="23"/>
      <c r="P58" s="23"/>
      <c r="Q58" s="23"/>
      <c r="R58" s="17"/>
    </row>
    <row r="59" spans="1:18" ht="30.75" customHeight="1" x14ac:dyDescent="0.35">
      <c r="A59" s="23"/>
      <c r="B59" s="23"/>
      <c r="C59" s="23"/>
      <c r="D59" s="23"/>
      <c r="E59" s="23"/>
      <c r="F59" s="23"/>
      <c r="G59" s="23"/>
      <c r="H59" s="23"/>
      <c r="I59" s="23"/>
      <c r="J59" s="37"/>
      <c r="K59" s="36"/>
      <c r="L59" s="23"/>
      <c r="M59" s="23"/>
      <c r="N59" s="23"/>
      <c r="O59" s="23"/>
      <c r="P59" s="23"/>
      <c r="Q59" s="23"/>
      <c r="R59" s="17"/>
    </row>
    <row r="60" spans="1:18" ht="30.75" customHeight="1" x14ac:dyDescent="0.35">
      <c r="A60" s="23"/>
      <c r="B60" s="23"/>
      <c r="C60" s="23"/>
      <c r="D60" s="23"/>
      <c r="E60" s="23"/>
      <c r="F60" s="23"/>
      <c r="G60" s="23"/>
      <c r="H60" s="23"/>
      <c r="I60" s="23"/>
      <c r="J60" s="37"/>
      <c r="K60" s="36"/>
      <c r="L60" s="23"/>
      <c r="M60" s="23" t="s">
        <v>127</v>
      </c>
      <c r="N60" s="23"/>
      <c r="O60" s="23"/>
      <c r="P60" s="23"/>
      <c r="Q60" s="23"/>
      <c r="R60" s="17"/>
    </row>
    <row r="61" spans="1:18" ht="30.75" customHeight="1" x14ac:dyDescent="0.3">
      <c r="A61" s="414"/>
      <c r="B61" s="414"/>
      <c r="C61" s="414"/>
      <c r="D61" s="414"/>
      <c r="E61" s="414"/>
      <c r="F61" s="414"/>
      <c r="G61" s="414"/>
      <c r="H61" s="414"/>
      <c r="I61" s="414"/>
      <c r="J61" s="414"/>
      <c r="K61" s="414"/>
      <c r="L61" s="414"/>
      <c r="M61" s="414"/>
      <c r="N61" s="414"/>
      <c r="O61" s="414"/>
      <c r="P61" s="414"/>
      <c r="Q61" s="414"/>
      <c r="R61" s="17"/>
    </row>
    <row r="62" spans="1:18" ht="32.25" customHeight="1" x14ac:dyDescent="0.4">
      <c r="A62" s="415"/>
      <c r="B62" s="415"/>
      <c r="C62" s="415"/>
      <c r="D62" s="415"/>
      <c r="E62" s="415"/>
      <c r="F62" s="415"/>
      <c r="G62" s="415"/>
      <c r="H62" s="415"/>
      <c r="I62" s="415"/>
      <c r="J62" s="415"/>
      <c r="K62" s="415"/>
      <c r="L62" s="415"/>
      <c r="M62" s="415"/>
      <c r="N62" s="415"/>
      <c r="O62" s="415"/>
      <c r="P62" s="415"/>
      <c r="Q62" s="415"/>
      <c r="R62" s="17"/>
    </row>
    <row r="63" spans="1:18" ht="26.25" x14ac:dyDescent="0.4">
      <c r="A63" s="415"/>
      <c r="B63" s="415"/>
      <c r="C63" s="415"/>
      <c r="D63" s="415"/>
      <c r="E63" s="415"/>
      <c r="F63" s="415"/>
      <c r="G63" s="415"/>
      <c r="H63" s="415"/>
      <c r="I63" s="415"/>
      <c r="J63" s="415"/>
      <c r="K63" s="415"/>
      <c r="L63" s="415"/>
      <c r="M63" s="415"/>
      <c r="N63" s="415"/>
      <c r="O63" s="415"/>
      <c r="P63" s="415"/>
      <c r="Q63" s="415"/>
      <c r="R63" s="17"/>
    </row>
    <row r="64" spans="1:18" x14ac:dyDescent="0.25">
      <c r="A64" s="17"/>
      <c r="B64" s="17"/>
      <c r="C64" s="17"/>
      <c r="D64" s="17"/>
      <c r="E64" s="17"/>
      <c r="F64" s="17"/>
      <c r="G64" s="17"/>
      <c r="H64" s="17"/>
      <c r="I64" s="17"/>
      <c r="J64" s="16"/>
      <c r="K64" s="15"/>
      <c r="L64" s="17"/>
      <c r="M64" s="17"/>
      <c r="N64" s="17"/>
      <c r="O64" s="17"/>
      <c r="P64" s="17"/>
      <c r="Q64" s="17"/>
      <c r="R64" s="17"/>
    </row>
    <row r="65" spans="1:18" x14ac:dyDescent="0.25">
      <c r="A65" s="17"/>
      <c r="B65" s="17"/>
      <c r="C65" s="17"/>
      <c r="D65" s="17"/>
      <c r="E65" s="17"/>
      <c r="F65" s="17"/>
      <c r="G65" s="17"/>
      <c r="H65" s="17"/>
      <c r="I65" s="17"/>
      <c r="J65" s="16"/>
      <c r="K65" s="15"/>
      <c r="L65" s="17"/>
      <c r="M65" s="17"/>
      <c r="N65" s="17"/>
      <c r="O65" s="17"/>
      <c r="P65" s="17"/>
      <c r="Q65" s="17"/>
      <c r="R65" s="17"/>
    </row>
    <row r="66" spans="1:18" x14ac:dyDescent="0.25">
      <c r="C66" s="4"/>
      <c r="D66" s="4"/>
      <c r="E66" s="4"/>
      <c r="F66" s="4"/>
      <c r="G66" s="4"/>
      <c r="H66" s="4"/>
      <c r="L66" s="4"/>
      <c r="M66" s="4"/>
      <c r="N66" s="4"/>
      <c r="O66" s="4"/>
      <c r="P66" s="4"/>
      <c r="Q66" s="4"/>
      <c r="R66" s="4"/>
    </row>
    <row r="67" spans="1:18" x14ac:dyDescent="0.25">
      <c r="C67" s="4"/>
      <c r="D67" s="4"/>
      <c r="E67" s="4"/>
      <c r="F67" s="4"/>
      <c r="G67" s="4"/>
      <c r="H67" s="4"/>
      <c r="L67" s="4"/>
      <c r="M67" s="4"/>
      <c r="N67" s="4"/>
      <c r="O67" s="4"/>
      <c r="P67" s="4"/>
      <c r="Q67" s="4"/>
      <c r="R67" s="4"/>
    </row>
    <row r="68" spans="1:18" x14ac:dyDescent="0.25">
      <c r="C68" s="4"/>
      <c r="D68" s="4"/>
      <c r="E68" s="4"/>
      <c r="F68" s="4"/>
      <c r="G68" s="4"/>
      <c r="H68" s="4"/>
      <c r="L68" s="4"/>
      <c r="M68" s="4"/>
      <c r="N68" s="4"/>
      <c r="O68" s="4"/>
      <c r="P68" s="4"/>
      <c r="Q68" s="4"/>
      <c r="R68" s="4"/>
    </row>
    <row r="69" spans="1:18" x14ac:dyDescent="0.25">
      <c r="C69" s="4"/>
      <c r="D69" s="4"/>
      <c r="E69" s="4"/>
      <c r="F69" s="4"/>
      <c r="G69" s="4"/>
      <c r="H69" s="4"/>
      <c r="L69" s="4"/>
      <c r="M69" s="4"/>
      <c r="N69" s="4"/>
      <c r="O69" s="4"/>
      <c r="P69" s="4"/>
      <c r="Q69" s="4"/>
      <c r="R69" s="4"/>
    </row>
    <row r="70" spans="1:18" x14ac:dyDescent="0.25">
      <c r="C70" s="4"/>
      <c r="D70" s="4"/>
      <c r="E70" s="4"/>
      <c r="F70" s="4"/>
      <c r="G70" s="4"/>
      <c r="H70" s="4"/>
      <c r="L70" s="4"/>
      <c r="M70" s="4"/>
      <c r="N70" s="4"/>
      <c r="O70" s="4"/>
      <c r="P70" s="4"/>
      <c r="Q70" s="4"/>
      <c r="R70" s="4"/>
    </row>
    <row r="71" spans="1:18" x14ac:dyDescent="0.25">
      <c r="C71" s="4"/>
      <c r="D71" s="4"/>
      <c r="E71" s="4"/>
      <c r="F71" s="4"/>
      <c r="G71" s="4"/>
      <c r="H71" s="4"/>
      <c r="L71" s="4"/>
      <c r="M71" s="4"/>
      <c r="N71" s="4"/>
      <c r="O71" s="4"/>
      <c r="P71" s="4"/>
      <c r="Q71" s="4"/>
      <c r="R71" s="4"/>
    </row>
    <row r="72" spans="1:18" x14ac:dyDescent="0.25">
      <c r="C72" s="4"/>
      <c r="D72" s="4"/>
      <c r="E72" s="4"/>
      <c r="F72" s="4"/>
      <c r="G72" s="4"/>
      <c r="H72" s="4"/>
      <c r="L72" s="4"/>
      <c r="M72" s="4"/>
      <c r="N72" s="4"/>
      <c r="O72" s="4"/>
      <c r="P72" s="4"/>
      <c r="Q72" s="4"/>
      <c r="R72" s="4"/>
    </row>
    <row r="73" spans="1:18" x14ac:dyDescent="0.25">
      <c r="C73" s="4"/>
      <c r="D73" s="4"/>
      <c r="E73" s="4"/>
      <c r="F73" s="4"/>
      <c r="G73" s="4"/>
      <c r="H73" s="4"/>
      <c r="L73" s="4"/>
      <c r="M73" s="4"/>
      <c r="N73" s="4"/>
      <c r="O73" s="4"/>
      <c r="P73" s="4"/>
      <c r="Q73" s="4"/>
      <c r="R73" s="4"/>
    </row>
    <row r="74" spans="1:18" x14ac:dyDescent="0.25">
      <c r="C74" s="4"/>
      <c r="D74" s="4"/>
      <c r="E74" s="4"/>
      <c r="F74" s="4"/>
      <c r="G74" s="4"/>
      <c r="H74" s="4"/>
      <c r="L74" s="4"/>
      <c r="M74" s="4"/>
      <c r="N74" s="4"/>
      <c r="O74" s="4"/>
      <c r="P74" s="4"/>
      <c r="Q74" s="4"/>
      <c r="R74" s="4"/>
    </row>
    <row r="75" spans="1:18" x14ac:dyDescent="0.25">
      <c r="C75" s="4"/>
      <c r="D75" s="4"/>
      <c r="E75" s="4"/>
      <c r="F75" s="4"/>
      <c r="G75" s="4"/>
      <c r="H75" s="4"/>
      <c r="L75" s="4"/>
      <c r="M75" s="4"/>
      <c r="N75" s="4"/>
      <c r="O75" s="4"/>
      <c r="P75" s="4"/>
      <c r="Q75" s="4"/>
      <c r="R75" s="4"/>
    </row>
    <row r="76" spans="1:18" x14ac:dyDescent="0.25">
      <c r="C76" s="4"/>
      <c r="D76" s="4"/>
      <c r="E76" s="4"/>
      <c r="F76" s="4"/>
      <c r="G76" s="4"/>
      <c r="H76" s="4"/>
      <c r="L76" s="4"/>
      <c r="M76" s="4"/>
      <c r="N76" s="4"/>
      <c r="O76" s="4"/>
      <c r="P76" s="4"/>
      <c r="Q76" s="4"/>
      <c r="R76" s="4"/>
    </row>
    <row r="77" spans="1:18" x14ac:dyDescent="0.25">
      <c r="C77" s="4"/>
      <c r="D77" s="4"/>
      <c r="E77" s="4"/>
      <c r="F77" s="4"/>
      <c r="G77" s="4"/>
      <c r="H77" s="4"/>
      <c r="L77" s="4"/>
      <c r="M77" s="4"/>
      <c r="N77" s="4"/>
      <c r="O77" s="4"/>
      <c r="P77" s="4"/>
      <c r="Q77" s="4"/>
      <c r="R77" s="4"/>
    </row>
    <row r="78" spans="1:18" x14ac:dyDescent="0.25">
      <c r="C78" s="4"/>
      <c r="D78" s="4"/>
      <c r="E78" s="4"/>
      <c r="F78" s="4"/>
      <c r="G78" s="4"/>
      <c r="H78" s="4"/>
      <c r="L78" s="4"/>
      <c r="M78" s="4"/>
      <c r="N78" s="4"/>
      <c r="O78" s="4"/>
      <c r="P78" s="4"/>
      <c r="Q78" s="4"/>
      <c r="R78" s="4"/>
    </row>
    <row r="79" spans="1:18" x14ac:dyDescent="0.25">
      <c r="C79" s="4"/>
      <c r="D79" s="4"/>
      <c r="E79" s="4"/>
      <c r="F79" s="4"/>
      <c r="G79" s="4"/>
      <c r="H79" s="4"/>
      <c r="L79" s="4"/>
      <c r="M79" s="4"/>
      <c r="N79" s="4"/>
      <c r="O79" s="4"/>
      <c r="P79" s="4"/>
      <c r="Q79" s="4"/>
      <c r="R79" s="4"/>
    </row>
    <row r="80" spans="1:18" x14ac:dyDescent="0.25">
      <c r="C80" s="4"/>
      <c r="D80" s="4"/>
      <c r="E80" s="4"/>
      <c r="F80" s="4"/>
      <c r="G80" s="4"/>
      <c r="H80" s="4"/>
      <c r="L80" s="4"/>
      <c r="M80" s="4"/>
      <c r="N80" s="4"/>
      <c r="O80" s="4"/>
      <c r="P80" s="4"/>
      <c r="Q80" s="4"/>
      <c r="R80" s="4"/>
    </row>
  </sheetData>
  <mergeCells count="126">
    <mergeCell ref="E44:E45"/>
    <mergeCell ref="F44:F45"/>
    <mergeCell ref="G44:G45"/>
    <mergeCell ref="A55:B55"/>
    <mergeCell ref="A61:Q61"/>
    <mergeCell ref="A62:Q62"/>
    <mergeCell ref="A63:Q63"/>
    <mergeCell ref="H44:H45"/>
    <mergeCell ref="I44:I45"/>
    <mergeCell ref="B46:B47"/>
    <mergeCell ref="I46:I47"/>
    <mergeCell ref="J46:J51"/>
    <mergeCell ref="B48:B49"/>
    <mergeCell ref="I48:I49"/>
    <mergeCell ref="B50:B51"/>
    <mergeCell ref="I50:I51"/>
    <mergeCell ref="I30:I31"/>
    <mergeCell ref="Q32:Q33"/>
    <mergeCell ref="K32:K33"/>
    <mergeCell ref="L32:L33"/>
    <mergeCell ref="M32:M33"/>
    <mergeCell ref="A36:A40"/>
    <mergeCell ref="I36:I37"/>
    <mergeCell ref="J36:J37"/>
    <mergeCell ref="A41:A51"/>
    <mergeCell ref="B41:B42"/>
    <mergeCell ref="C41:C42"/>
    <mergeCell ref="D41:D42"/>
    <mergeCell ref="E41:E42"/>
    <mergeCell ref="F41:F42"/>
    <mergeCell ref="N32:N33"/>
    <mergeCell ref="O32:O33"/>
    <mergeCell ref="P32:P33"/>
    <mergeCell ref="G41:G42"/>
    <mergeCell ref="H41:H42"/>
    <mergeCell ref="I41:I42"/>
    <mergeCell ref="J41:J45"/>
    <mergeCell ref="B44:B45"/>
    <mergeCell ref="C44:C45"/>
    <mergeCell ref="D44:D45"/>
    <mergeCell ref="C15:C16"/>
    <mergeCell ref="D15:D16"/>
    <mergeCell ref="E15:E16"/>
    <mergeCell ref="F15:F16"/>
    <mergeCell ref="G15:G16"/>
    <mergeCell ref="Q20:Q21"/>
    <mergeCell ref="A26:A35"/>
    <mergeCell ref="B26:B27"/>
    <mergeCell ref="C26:C27"/>
    <mergeCell ref="D26:D27"/>
    <mergeCell ref="E26:E27"/>
    <mergeCell ref="F26:F27"/>
    <mergeCell ref="G26:G27"/>
    <mergeCell ref="H26:H27"/>
    <mergeCell ref="I26:I27"/>
    <mergeCell ref="J26:J31"/>
    <mergeCell ref="I28:I29"/>
    <mergeCell ref="B30:B31"/>
    <mergeCell ref="C30:C31"/>
    <mergeCell ref="D30:D31"/>
    <mergeCell ref="E30:E31"/>
    <mergeCell ref="F30:F31"/>
    <mergeCell ref="G30:G31"/>
    <mergeCell ref="H30:H31"/>
    <mergeCell ref="D20:D21"/>
    <mergeCell ref="E20:E21"/>
    <mergeCell ref="F20:F21"/>
    <mergeCell ref="G20:G21"/>
    <mergeCell ref="H20:H21"/>
    <mergeCell ref="Q16:Q17"/>
    <mergeCell ref="I18:I19"/>
    <mergeCell ref="B20:B21"/>
    <mergeCell ref="I20:I22"/>
    <mergeCell ref="K20:K21"/>
    <mergeCell ref="L20:L21"/>
    <mergeCell ref="M20:M21"/>
    <mergeCell ref="N20:N21"/>
    <mergeCell ref="O20:O21"/>
    <mergeCell ref="P20:P21"/>
    <mergeCell ref="K16:K17"/>
    <mergeCell ref="L16:L17"/>
    <mergeCell ref="M16:M17"/>
    <mergeCell ref="N16:N17"/>
    <mergeCell ref="O16:O17"/>
    <mergeCell ref="P16:P17"/>
    <mergeCell ref="J11:J22"/>
    <mergeCell ref="I13:I14"/>
    <mergeCell ref="B15:B17"/>
    <mergeCell ref="E11:E12"/>
    <mergeCell ref="F11:F12"/>
    <mergeCell ref="G11:G12"/>
    <mergeCell ref="H11:H12"/>
    <mergeCell ref="I11:I12"/>
    <mergeCell ref="A6:A10"/>
    <mergeCell ref="B6:B7"/>
    <mergeCell ref="C6:C7"/>
    <mergeCell ref="D6:D7"/>
    <mergeCell ref="E6:E7"/>
    <mergeCell ref="F6:F7"/>
    <mergeCell ref="G6:G7"/>
    <mergeCell ref="H6:H7"/>
    <mergeCell ref="I6:I7"/>
    <mergeCell ref="H15:H16"/>
    <mergeCell ref="I15:I17"/>
    <mergeCell ref="O1:R1"/>
    <mergeCell ref="A2:Q2"/>
    <mergeCell ref="A3:A5"/>
    <mergeCell ref="B3:B5"/>
    <mergeCell ref="C3:H3"/>
    <mergeCell ref="I3:I5"/>
    <mergeCell ref="J3:J5"/>
    <mergeCell ref="K3:K5"/>
    <mergeCell ref="L3:L5"/>
    <mergeCell ref="M3:Q3"/>
    <mergeCell ref="Q4:Q5"/>
    <mergeCell ref="C4:C5"/>
    <mergeCell ref="D4:H4"/>
    <mergeCell ref="M4:M5"/>
    <mergeCell ref="N4:N5"/>
    <mergeCell ref="O4:O5"/>
    <mergeCell ref="P4:P5"/>
    <mergeCell ref="J6:J7"/>
    <mergeCell ref="A11:A25"/>
    <mergeCell ref="B11:B12"/>
    <mergeCell ref="C11:C12"/>
    <mergeCell ref="D11:D12"/>
  </mergeCells>
  <printOptions horizontalCentered="1"/>
  <pageMargins left="0.31" right="0.19685039370078741" top="0.35" bottom="0.34" header="0.15748031496062992" footer="0"/>
  <pageSetup paperSize="9" scale="36" fitToHeight="0" orientation="landscape" r:id="rId1"/>
  <headerFooter alignWithMargins="0"/>
  <rowBreaks count="1" manualBreakCount="1">
    <brk id="6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R80"/>
  <sheetViews>
    <sheetView view="pageBreakPreview" topLeftCell="B1" zoomScale="50" zoomScaleNormal="60" zoomScaleSheetLayoutView="49" workbookViewId="0">
      <selection activeCell="M28" sqref="M28:Q28"/>
    </sheetView>
  </sheetViews>
  <sheetFormatPr defaultColWidth="9.140625" defaultRowHeight="15.75" x14ac:dyDescent="0.25"/>
  <cols>
    <col min="1" max="1" width="42.7109375" style="4" customWidth="1"/>
    <col min="2" max="2" width="55.85546875" style="4" customWidth="1"/>
    <col min="3" max="3" width="12" style="3" customWidth="1"/>
    <col min="4" max="4" width="8.7109375" style="3" customWidth="1"/>
    <col min="5" max="8" width="9.28515625" style="3" customWidth="1"/>
    <col min="9" max="9" width="52.7109375" style="4" customWidth="1"/>
    <col min="10" max="10" width="40" style="7" customWidth="1"/>
    <col min="11" max="11" width="34.28515625" style="6" customWidth="1"/>
    <col min="12" max="12" width="20.28515625" style="3" customWidth="1"/>
    <col min="13" max="13" width="15.5703125" style="1" customWidth="1"/>
    <col min="14" max="14" width="14.7109375" style="1" customWidth="1"/>
    <col min="15" max="16" width="15.85546875" style="1" customWidth="1"/>
    <col min="17" max="17" width="14.85546875" style="1" customWidth="1"/>
    <col min="18" max="16384" width="9.140625" style="1"/>
  </cols>
  <sheetData>
    <row r="1" spans="1:18" ht="56.25" customHeight="1" x14ac:dyDescent="0.2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9"/>
      <c r="M1" s="9"/>
      <c r="N1" s="10"/>
      <c r="O1" s="358" t="s">
        <v>35</v>
      </c>
      <c r="P1" s="358"/>
      <c r="Q1" s="358"/>
      <c r="R1" s="358"/>
    </row>
    <row r="2" spans="1:18" ht="77.25" customHeight="1" thickBot="1" x14ac:dyDescent="0.3">
      <c r="A2" s="359" t="s">
        <v>63</v>
      </c>
      <c r="B2" s="359"/>
      <c r="C2" s="359"/>
      <c r="D2" s="359"/>
      <c r="E2" s="359"/>
      <c r="F2" s="359"/>
      <c r="G2" s="359"/>
      <c r="H2" s="359"/>
      <c r="I2" s="359"/>
      <c r="J2" s="359"/>
      <c r="K2" s="359"/>
      <c r="L2" s="359"/>
      <c r="M2" s="359"/>
      <c r="N2" s="359"/>
      <c r="O2" s="359"/>
      <c r="P2" s="359"/>
      <c r="Q2" s="359"/>
      <c r="R2" s="11"/>
    </row>
    <row r="3" spans="1:18" ht="32.25" customHeight="1" x14ac:dyDescent="0.25">
      <c r="A3" s="360" t="s">
        <v>0</v>
      </c>
      <c r="B3" s="360" t="s">
        <v>1</v>
      </c>
      <c r="C3" s="360" t="s">
        <v>2</v>
      </c>
      <c r="D3" s="360"/>
      <c r="E3" s="360"/>
      <c r="F3" s="360"/>
      <c r="G3" s="360"/>
      <c r="H3" s="360"/>
      <c r="I3" s="360" t="s">
        <v>3</v>
      </c>
      <c r="J3" s="361" t="s">
        <v>4</v>
      </c>
      <c r="K3" s="362" t="s">
        <v>23</v>
      </c>
      <c r="L3" s="362" t="s">
        <v>45</v>
      </c>
      <c r="M3" s="363" t="s">
        <v>46</v>
      </c>
      <c r="N3" s="363"/>
      <c r="O3" s="363"/>
      <c r="P3" s="363"/>
      <c r="Q3" s="363"/>
      <c r="R3" s="11"/>
    </row>
    <row r="4" spans="1:18" s="2" customFormat="1" ht="19.5" customHeight="1" x14ac:dyDescent="0.25">
      <c r="A4" s="360"/>
      <c r="B4" s="360"/>
      <c r="C4" s="360" t="s">
        <v>5</v>
      </c>
      <c r="D4" s="363" t="s">
        <v>46</v>
      </c>
      <c r="E4" s="363"/>
      <c r="F4" s="363"/>
      <c r="G4" s="363"/>
      <c r="H4" s="363"/>
      <c r="I4" s="360"/>
      <c r="J4" s="361"/>
      <c r="K4" s="360"/>
      <c r="L4" s="360"/>
      <c r="M4" s="363">
        <v>2021</v>
      </c>
      <c r="N4" s="363">
        <v>2022</v>
      </c>
      <c r="O4" s="363">
        <v>2023</v>
      </c>
      <c r="P4" s="363">
        <v>2024</v>
      </c>
      <c r="Q4" s="363">
        <v>2025</v>
      </c>
      <c r="R4" s="12"/>
    </row>
    <row r="5" spans="1:18" s="5" customFormat="1" ht="102" customHeight="1" x14ac:dyDescent="0.35">
      <c r="A5" s="360"/>
      <c r="B5" s="360"/>
      <c r="C5" s="360"/>
      <c r="D5" s="103">
        <v>2021</v>
      </c>
      <c r="E5" s="103">
        <v>2022</v>
      </c>
      <c r="F5" s="103">
        <v>2023</v>
      </c>
      <c r="G5" s="103">
        <v>2024</v>
      </c>
      <c r="H5" s="103">
        <v>2025</v>
      </c>
      <c r="I5" s="360"/>
      <c r="J5" s="361"/>
      <c r="K5" s="360"/>
      <c r="L5" s="360"/>
      <c r="M5" s="363"/>
      <c r="N5" s="363"/>
      <c r="O5" s="363"/>
      <c r="P5" s="363"/>
      <c r="Q5" s="363"/>
      <c r="R5" s="13"/>
    </row>
    <row r="6" spans="1:18" s="5" customFormat="1" ht="21" customHeight="1" x14ac:dyDescent="0.35">
      <c r="A6" s="377" t="s">
        <v>6</v>
      </c>
      <c r="B6" s="380" t="s">
        <v>44</v>
      </c>
      <c r="C6" s="416">
        <f>D6+E6+F6+G6+H6</f>
        <v>0</v>
      </c>
      <c r="D6" s="364"/>
      <c r="E6" s="364"/>
      <c r="F6" s="364"/>
      <c r="G6" s="364"/>
      <c r="H6" s="364"/>
      <c r="I6" s="381" t="s">
        <v>42</v>
      </c>
      <c r="J6" s="369" t="s">
        <v>62</v>
      </c>
      <c r="K6" s="51" t="s">
        <v>47</v>
      </c>
      <c r="L6" s="27">
        <f>M6+N6+O6+P6+Q6</f>
        <v>0</v>
      </c>
      <c r="M6" s="48"/>
      <c r="N6" s="48"/>
      <c r="O6" s="48"/>
      <c r="P6" s="48"/>
      <c r="Q6" s="48"/>
      <c r="R6" s="13"/>
    </row>
    <row r="7" spans="1:18" s="5" customFormat="1" ht="51.75" customHeight="1" x14ac:dyDescent="0.35">
      <c r="A7" s="378"/>
      <c r="B7" s="380"/>
      <c r="C7" s="416"/>
      <c r="D7" s="364"/>
      <c r="E7" s="364"/>
      <c r="F7" s="364"/>
      <c r="G7" s="364"/>
      <c r="H7" s="364"/>
      <c r="I7" s="382"/>
      <c r="J7" s="370"/>
      <c r="K7" s="52" t="s">
        <v>22</v>
      </c>
      <c r="L7" s="53">
        <f t="shared" ref="L7:L16" si="0">M7+N7+O7+P7+Q7</f>
        <v>0</v>
      </c>
      <c r="M7" s="48"/>
      <c r="N7" s="48"/>
      <c r="O7" s="48"/>
      <c r="P7" s="48"/>
      <c r="Q7" s="48"/>
      <c r="R7" s="13"/>
    </row>
    <row r="8" spans="1:18" s="5" customFormat="1" ht="35.25" customHeight="1" x14ac:dyDescent="0.35">
      <c r="A8" s="378"/>
      <c r="B8" s="54"/>
      <c r="C8" s="26"/>
      <c r="D8" s="26"/>
      <c r="E8" s="111"/>
      <c r="F8" s="26"/>
      <c r="G8" s="111"/>
      <c r="H8" s="26"/>
      <c r="I8" s="32"/>
      <c r="J8" s="55"/>
      <c r="K8" s="45" t="s">
        <v>31</v>
      </c>
      <c r="L8" s="53">
        <f t="shared" si="0"/>
        <v>0</v>
      </c>
      <c r="M8" s="56">
        <f>M9+M10</f>
        <v>0</v>
      </c>
      <c r="N8" s="56">
        <f>N9+N10</f>
        <v>0</v>
      </c>
      <c r="O8" s="56">
        <f>O9+O10</f>
        <v>0</v>
      </c>
      <c r="P8" s="56">
        <f>P9+P10</f>
        <v>0</v>
      </c>
      <c r="Q8" s="56">
        <f>Q9+Q10</f>
        <v>0</v>
      </c>
      <c r="R8" s="13"/>
    </row>
    <row r="9" spans="1:18" s="5" customFormat="1" ht="35.25" customHeight="1" x14ac:dyDescent="0.35">
      <c r="A9" s="378"/>
      <c r="B9" s="18"/>
      <c r="C9" s="28"/>
      <c r="D9" s="29"/>
      <c r="E9" s="29"/>
      <c r="F9" s="29"/>
      <c r="G9" s="29"/>
      <c r="H9" s="29"/>
      <c r="I9" s="32"/>
      <c r="J9" s="57" t="s">
        <v>30</v>
      </c>
      <c r="K9" s="58" t="s">
        <v>47</v>
      </c>
      <c r="L9" s="53">
        <f t="shared" si="0"/>
        <v>0</v>
      </c>
      <c r="M9" s="56">
        <f t="shared" ref="M9:Q10" si="1">M6</f>
        <v>0</v>
      </c>
      <c r="N9" s="56">
        <f t="shared" si="1"/>
        <v>0</v>
      </c>
      <c r="O9" s="56">
        <f t="shared" si="1"/>
        <v>0</v>
      </c>
      <c r="P9" s="56">
        <f t="shared" si="1"/>
        <v>0</v>
      </c>
      <c r="Q9" s="56">
        <f t="shared" si="1"/>
        <v>0</v>
      </c>
      <c r="R9" s="13"/>
    </row>
    <row r="10" spans="1:18" s="5" customFormat="1" ht="42.75" customHeight="1" x14ac:dyDescent="0.35">
      <c r="A10" s="379"/>
      <c r="B10" s="18"/>
      <c r="C10" s="28"/>
      <c r="D10" s="29"/>
      <c r="E10" s="29"/>
      <c r="F10" s="29"/>
      <c r="G10" s="29"/>
      <c r="H10" s="29"/>
      <c r="I10" s="29"/>
      <c r="J10" s="55"/>
      <c r="K10" s="107" t="s">
        <v>22</v>
      </c>
      <c r="L10" s="53">
        <f t="shared" si="0"/>
        <v>0</v>
      </c>
      <c r="M10" s="59">
        <f t="shared" si="1"/>
        <v>0</v>
      </c>
      <c r="N10" s="59">
        <f t="shared" si="1"/>
        <v>0</v>
      </c>
      <c r="O10" s="59">
        <f t="shared" si="1"/>
        <v>0</v>
      </c>
      <c r="P10" s="59">
        <f t="shared" si="1"/>
        <v>0</v>
      </c>
      <c r="Q10" s="59">
        <f t="shared" si="1"/>
        <v>0</v>
      </c>
      <c r="R10" s="13"/>
    </row>
    <row r="11" spans="1:18" s="5" customFormat="1" ht="43.5" customHeight="1" x14ac:dyDescent="0.35">
      <c r="A11" s="371" t="s">
        <v>7</v>
      </c>
      <c r="B11" s="374" t="s">
        <v>43</v>
      </c>
      <c r="C11" s="416">
        <f>D11+E11+F11+G11+H11</f>
        <v>1550</v>
      </c>
      <c r="D11" s="376">
        <v>310</v>
      </c>
      <c r="E11" s="364">
        <v>310</v>
      </c>
      <c r="F11" s="364">
        <v>310</v>
      </c>
      <c r="G11" s="364">
        <v>310</v>
      </c>
      <c r="H11" s="364">
        <v>310</v>
      </c>
      <c r="I11" s="374" t="s">
        <v>24</v>
      </c>
      <c r="J11" s="369" t="s">
        <v>54</v>
      </c>
      <c r="K11" s="52" t="s">
        <v>47</v>
      </c>
      <c r="L11" s="53">
        <f t="shared" si="0"/>
        <v>1000</v>
      </c>
      <c r="M11" s="109">
        <v>200</v>
      </c>
      <c r="N11" s="109">
        <v>200</v>
      </c>
      <c r="O11" s="109">
        <v>200</v>
      </c>
      <c r="P11" s="109">
        <v>200</v>
      </c>
      <c r="Q11" s="109">
        <v>200</v>
      </c>
      <c r="R11" s="13"/>
    </row>
    <row r="12" spans="1:18" s="5" customFormat="1" ht="51.75" customHeight="1" x14ac:dyDescent="0.35">
      <c r="A12" s="372"/>
      <c r="B12" s="375"/>
      <c r="C12" s="416"/>
      <c r="D12" s="376"/>
      <c r="E12" s="364"/>
      <c r="F12" s="364"/>
      <c r="G12" s="364"/>
      <c r="H12" s="364"/>
      <c r="I12" s="375"/>
      <c r="J12" s="391"/>
      <c r="K12" s="52" t="s">
        <v>22</v>
      </c>
      <c r="L12" s="53">
        <f>M12+N12+O12+P12+Q12</f>
        <v>7800</v>
      </c>
      <c r="M12" s="109">
        <v>1500</v>
      </c>
      <c r="N12" s="109">
        <v>1500</v>
      </c>
      <c r="O12" s="109">
        <v>1600</v>
      </c>
      <c r="P12" s="109">
        <v>1600</v>
      </c>
      <c r="Q12" s="109">
        <v>1600</v>
      </c>
      <c r="R12" s="13"/>
    </row>
    <row r="13" spans="1:18" s="5" customFormat="1" ht="43.5" customHeight="1" x14ac:dyDescent="0.35">
      <c r="A13" s="372"/>
      <c r="B13" s="20"/>
      <c r="C13" s="21"/>
      <c r="D13" s="22"/>
      <c r="E13" s="22"/>
      <c r="F13" s="22"/>
      <c r="G13" s="22"/>
      <c r="H13" s="22"/>
      <c r="I13" s="392" t="s">
        <v>25</v>
      </c>
      <c r="J13" s="391"/>
      <c r="K13" s="51" t="s">
        <v>47</v>
      </c>
      <c r="L13" s="53">
        <f t="shared" si="0"/>
        <v>0</v>
      </c>
      <c r="M13" s="110"/>
      <c r="N13" s="110"/>
      <c r="O13" s="110"/>
      <c r="P13" s="110"/>
      <c r="Q13" s="110"/>
      <c r="R13" s="13"/>
    </row>
    <row r="14" spans="1:18" s="5" customFormat="1" ht="49.5" customHeight="1" x14ac:dyDescent="0.35">
      <c r="A14" s="372"/>
      <c r="B14" s="25"/>
      <c r="C14" s="25"/>
      <c r="D14" s="25"/>
      <c r="E14" s="25"/>
      <c r="F14" s="25"/>
      <c r="G14" s="25"/>
      <c r="H14" s="25"/>
      <c r="I14" s="393"/>
      <c r="J14" s="391"/>
      <c r="K14" s="108" t="s">
        <v>22</v>
      </c>
      <c r="L14" s="53">
        <f t="shared" si="0"/>
        <v>4400</v>
      </c>
      <c r="M14" s="109">
        <v>800</v>
      </c>
      <c r="N14" s="109">
        <v>800</v>
      </c>
      <c r="O14" s="109">
        <v>900</v>
      </c>
      <c r="P14" s="109">
        <v>900</v>
      </c>
      <c r="Q14" s="109">
        <v>1000</v>
      </c>
      <c r="R14" s="13"/>
    </row>
    <row r="15" spans="1:18" s="5" customFormat="1" ht="36.75" customHeight="1" x14ac:dyDescent="0.35">
      <c r="A15" s="372"/>
      <c r="B15" s="394" t="s">
        <v>56</v>
      </c>
      <c r="C15" s="416">
        <f>D15+E15+F15+G15+H15</f>
        <v>5</v>
      </c>
      <c r="D15" s="364">
        <v>1</v>
      </c>
      <c r="E15" s="364">
        <v>1</v>
      </c>
      <c r="F15" s="364">
        <v>1</v>
      </c>
      <c r="G15" s="364">
        <v>1</v>
      </c>
      <c r="H15" s="364">
        <v>1</v>
      </c>
      <c r="I15" s="366" t="s">
        <v>26</v>
      </c>
      <c r="J15" s="391"/>
      <c r="K15" s="51" t="s">
        <v>47</v>
      </c>
      <c r="L15" s="53">
        <f t="shared" si="0"/>
        <v>0</v>
      </c>
      <c r="M15" s="109"/>
      <c r="N15" s="109"/>
      <c r="O15" s="109"/>
      <c r="P15" s="109"/>
      <c r="Q15" s="109"/>
      <c r="R15" s="13"/>
    </row>
    <row r="16" spans="1:18" s="5" customFormat="1" ht="61.5" customHeight="1" x14ac:dyDescent="0.35">
      <c r="A16" s="372"/>
      <c r="B16" s="395"/>
      <c r="C16" s="417"/>
      <c r="D16" s="365"/>
      <c r="E16" s="365"/>
      <c r="F16" s="365"/>
      <c r="G16" s="365"/>
      <c r="H16" s="365"/>
      <c r="I16" s="367"/>
      <c r="J16" s="391"/>
      <c r="K16" s="390" t="s">
        <v>22</v>
      </c>
      <c r="L16" s="388">
        <f t="shared" si="0"/>
        <v>43750</v>
      </c>
      <c r="M16" s="383">
        <v>8750</v>
      </c>
      <c r="N16" s="383">
        <v>8750</v>
      </c>
      <c r="O16" s="383">
        <v>8750</v>
      </c>
      <c r="P16" s="383">
        <v>8750</v>
      </c>
      <c r="Q16" s="383">
        <v>8750</v>
      </c>
      <c r="R16" s="13"/>
    </row>
    <row r="17" spans="1:18" s="5" customFormat="1" ht="71.25" customHeight="1" x14ac:dyDescent="0.35">
      <c r="A17" s="372"/>
      <c r="B17" s="396"/>
      <c r="C17" s="60">
        <f>D17+E17+F17+G17+H17</f>
        <v>175</v>
      </c>
      <c r="D17" s="109">
        <v>35</v>
      </c>
      <c r="E17" s="119">
        <v>35</v>
      </c>
      <c r="F17" s="119">
        <v>35</v>
      </c>
      <c r="G17" s="119">
        <v>35</v>
      </c>
      <c r="H17" s="119">
        <v>35</v>
      </c>
      <c r="I17" s="368"/>
      <c r="J17" s="391"/>
      <c r="K17" s="390"/>
      <c r="L17" s="389"/>
      <c r="M17" s="384"/>
      <c r="N17" s="384"/>
      <c r="O17" s="384"/>
      <c r="P17" s="384"/>
      <c r="Q17" s="384"/>
      <c r="R17" s="13"/>
    </row>
    <row r="18" spans="1:18" s="5" customFormat="1" ht="42" customHeight="1" x14ac:dyDescent="0.35">
      <c r="A18" s="372"/>
      <c r="B18" s="20"/>
      <c r="C18" s="44"/>
      <c r="D18" s="44"/>
      <c r="E18" s="44"/>
      <c r="F18" s="44"/>
      <c r="G18" s="44"/>
      <c r="H18" s="44"/>
      <c r="I18" s="366" t="s">
        <v>27</v>
      </c>
      <c r="J18" s="391"/>
      <c r="K18" s="51" t="s">
        <v>47</v>
      </c>
      <c r="L18" s="53">
        <f>M18+N18+O18+P18+Q18</f>
        <v>0</v>
      </c>
      <c r="M18" s="109"/>
      <c r="N18" s="109"/>
      <c r="O18" s="109"/>
      <c r="P18" s="109"/>
      <c r="Q18" s="109"/>
      <c r="R18" s="13"/>
    </row>
    <row r="19" spans="1:18" s="5" customFormat="1" ht="64.5" customHeight="1" x14ac:dyDescent="0.35">
      <c r="A19" s="372"/>
      <c r="B19" s="61"/>
      <c r="C19" s="62"/>
      <c r="D19" s="25"/>
      <c r="E19" s="25"/>
      <c r="F19" s="25"/>
      <c r="G19" s="25"/>
      <c r="H19" s="25"/>
      <c r="I19" s="368"/>
      <c r="J19" s="391"/>
      <c r="K19" s="108" t="s">
        <v>22</v>
      </c>
      <c r="L19" s="53">
        <f>M19+N19+O19+P19+Q19</f>
        <v>7200</v>
      </c>
      <c r="M19" s="109">
        <v>1400</v>
      </c>
      <c r="N19" s="109">
        <v>1400</v>
      </c>
      <c r="O19" s="109">
        <v>1400</v>
      </c>
      <c r="P19" s="109">
        <v>1500</v>
      </c>
      <c r="Q19" s="109">
        <v>1500</v>
      </c>
      <c r="R19" s="13"/>
    </row>
    <row r="20" spans="1:18" s="5" customFormat="1" ht="42" customHeight="1" x14ac:dyDescent="0.35">
      <c r="A20" s="372"/>
      <c r="B20" s="385" t="s">
        <v>48</v>
      </c>
      <c r="C20" s="42">
        <v>45.7</v>
      </c>
      <c r="D20" s="63">
        <v>45.7</v>
      </c>
      <c r="E20" s="63">
        <v>45.7</v>
      </c>
      <c r="F20" s="63">
        <v>45.7</v>
      </c>
      <c r="G20" s="63">
        <v>45.7</v>
      </c>
      <c r="H20" s="63">
        <v>45.7</v>
      </c>
      <c r="I20" s="387" t="s">
        <v>28</v>
      </c>
      <c r="J20" s="391"/>
      <c r="K20" s="377" t="s">
        <v>47</v>
      </c>
      <c r="L20" s="388">
        <f>M20+N20+O20+P20+Q20</f>
        <v>0</v>
      </c>
      <c r="M20" s="383"/>
      <c r="N20" s="383"/>
      <c r="O20" s="383"/>
      <c r="P20" s="383"/>
      <c r="Q20" s="383"/>
      <c r="R20" s="13"/>
    </row>
    <row r="21" spans="1:18" s="5" customFormat="1" ht="31.5" customHeight="1" x14ac:dyDescent="0.35">
      <c r="A21" s="372"/>
      <c r="B21" s="386"/>
      <c r="C21" s="46"/>
      <c r="D21" s="47"/>
      <c r="E21" s="47"/>
      <c r="F21" s="47"/>
      <c r="G21" s="47"/>
      <c r="H21" s="47"/>
      <c r="I21" s="387"/>
      <c r="J21" s="391"/>
      <c r="K21" s="379"/>
      <c r="L21" s="389"/>
      <c r="M21" s="384"/>
      <c r="N21" s="384"/>
      <c r="O21" s="384"/>
      <c r="P21" s="384"/>
      <c r="Q21" s="384"/>
      <c r="R21" s="13"/>
    </row>
    <row r="22" spans="1:18" s="5" customFormat="1" ht="113.25" customHeight="1" x14ac:dyDescent="0.35">
      <c r="A22" s="372"/>
      <c r="B22" s="64" t="s">
        <v>8</v>
      </c>
      <c r="C22" s="65">
        <v>1</v>
      </c>
      <c r="D22" s="65">
        <v>1</v>
      </c>
      <c r="E22" s="65">
        <v>1</v>
      </c>
      <c r="F22" s="65">
        <v>1</v>
      </c>
      <c r="G22" s="65">
        <v>1</v>
      </c>
      <c r="H22" s="65">
        <v>1</v>
      </c>
      <c r="I22" s="368"/>
      <c r="J22" s="370"/>
      <c r="K22" s="66" t="s">
        <v>22</v>
      </c>
      <c r="L22" s="53">
        <f>M22+N22+O22+P22+Q22</f>
        <v>56500</v>
      </c>
      <c r="M22" s="109">
        <v>10500</v>
      </c>
      <c r="N22" s="109">
        <v>11000</v>
      </c>
      <c r="O22" s="109">
        <v>11000</v>
      </c>
      <c r="P22" s="109">
        <v>12000</v>
      </c>
      <c r="Q22" s="109">
        <v>12000</v>
      </c>
      <c r="R22" s="13"/>
    </row>
    <row r="23" spans="1:18" s="5" customFormat="1" ht="69.75" customHeight="1" x14ac:dyDescent="0.35">
      <c r="A23" s="372"/>
      <c r="B23" s="67"/>
      <c r="C23" s="68"/>
      <c r="D23" s="68"/>
      <c r="E23" s="68"/>
      <c r="F23" s="68"/>
      <c r="G23" s="68"/>
      <c r="H23" s="68"/>
      <c r="I23" s="68"/>
      <c r="J23" s="69"/>
      <c r="K23" s="70" t="s">
        <v>9</v>
      </c>
      <c r="L23" s="71">
        <f t="shared" ref="L23:Q23" si="2">L24+L25</f>
        <v>120650</v>
      </c>
      <c r="M23" s="71">
        <f t="shared" si="2"/>
        <v>23150</v>
      </c>
      <c r="N23" s="71">
        <f t="shared" si="2"/>
        <v>23650</v>
      </c>
      <c r="O23" s="71">
        <f t="shared" si="2"/>
        <v>23850</v>
      </c>
      <c r="P23" s="71">
        <f t="shared" si="2"/>
        <v>24950</v>
      </c>
      <c r="Q23" s="71">
        <f t="shared" si="2"/>
        <v>25050</v>
      </c>
      <c r="R23" s="13"/>
    </row>
    <row r="24" spans="1:18" s="5" customFormat="1" ht="96" customHeight="1" x14ac:dyDescent="0.35">
      <c r="A24" s="372"/>
      <c r="B24" s="18"/>
      <c r="C24" s="29"/>
      <c r="D24" s="29"/>
      <c r="E24" s="29"/>
      <c r="F24" s="29"/>
      <c r="G24" s="29"/>
      <c r="H24" s="29"/>
      <c r="I24" s="29"/>
      <c r="J24" s="72" t="s">
        <v>10</v>
      </c>
      <c r="K24" s="43" t="s">
        <v>33</v>
      </c>
      <c r="L24" s="53">
        <f t="shared" ref="L24:L31" si="3">M24+N24+O24+P24+Q24</f>
        <v>1000</v>
      </c>
      <c r="M24" s="53">
        <f>M11+M13+M15+L18+M20</f>
        <v>200</v>
      </c>
      <c r="N24" s="53">
        <f>N11+N13+N15+M18+N20</f>
        <v>200</v>
      </c>
      <c r="O24" s="53">
        <f>O11+O13+O15+N18+O20</f>
        <v>200</v>
      </c>
      <c r="P24" s="53">
        <f>P11+P13+P15+O18+P20</f>
        <v>200</v>
      </c>
      <c r="Q24" s="53">
        <f>Q11+Q13+Q15+P18+Q20</f>
        <v>200</v>
      </c>
      <c r="R24" s="13"/>
    </row>
    <row r="25" spans="1:18" s="5" customFormat="1" ht="67.5" x14ac:dyDescent="0.35">
      <c r="A25" s="373"/>
      <c r="B25" s="73"/>
      <c r="C25" s="73"/>
      <c r="D25" s="73"/>
      <c r="E25" s="73"/>
      <c r="F25" s="73"/>
      <c r="G25" s="73"/>
      <c r="H25" s="73"/>
      <c r="I25" s="73"/>
      <c r="J25" s="74"/>
      <c r="K25" s="45" t="s">
        <v>22</v>
      </c>
      <c r="L25" s="53">
        <f t="shared" si="3"/>
        <v>119650</v>
      </c>
      <c r="M25" s="53">
        <f>M12+M14+M16+M19+M22</f>
        <v>22950</v>
      </c>
      <c r="N25" s="53">
        <f>N12+N14+N16+N19+N22</f>
        <v>23450</v>
      </c>
      <c r="O25" s="53">
        <f>O12+O14+O16+O19+O22</f>
        <v>23650</v>
      </c>
      <c r="P25" s="53">
        <f>P12+P14+P16+P19+P22</f>
        <v>24750</v>
      </c>
      <c r="Q25" s="53">
        <f>Q12+Q14+Q16+Q19+Q22</f>
        <v>24850</v>
      </c>
      <c r="R25" s="13"/>
    </row>
    <row r="26" spans="1:18" s="5" customFormat="1" ht="23.25" customHeight="1" x14ac:dyDescent="0.35">
      <c r="A26" s="371" t="s">
        <v>11</v>
      </c>
      <c r="B26" s="397" t="s">
        <v>57</v>
      </c>
      <c r="C26" s="418">
        <f>D26+E26+F26+G26+H26</f>
        <v>5.5</v>
      </c>
      <c r="D26" s="364">
        <v>1.1000000000000001</v>
      </c>
      <c r="E26" s="364">
        <v>1.1000000000000001</v>
      </c>
      <c r="F26" s="364">
        <v>1.1000000000000001</v>
      </c>
      <c r="G26" s="364">
        <v>1.1000000000000001</v>
      </c>
      <c r="H26" s="364">
        <v>1.1000000000000001</v>
      </c>
      <c r="I26" s="366" t="s">
        <v>40</v>
      </c>
      <c r="J26" s="371" t="s">
        <v>54</v>
      </c>
      <c r="K26" s="51" t="s">
        <v>47</v>
      </c>
      <c r="L26" s="53">
        <f t="shared" si="3"/>
        <v>0</v>
      </c>
      <c r="M26" s="105"/>
      <c r="N26" s="105"/>
      <c r="O26" s="105"/>
      <c r="P26" s="105"/>
      <c r="Q26" s="105"/>
      <c r="R26" s="13"/>
    </row>
    <row r="27" spans="1:18" s="5" customFormat="1" ht="78" customHeight="1" x14ac:dyDescent="0.35">
      <c r="A27" s="372"/>
      <c r="B27" s="397"/>
      <c r="C27" s="418"/>
      <c r="D27" s="364"/>
      <c r="E27" s="364"/>
      <c r="F27" s="364"/>
      <c r="G27" s="364"/>
      <c r="H27" s="364"/>
      <c r="I27" s="368"/>
      <c r="J27" s="372"/>
      <c r="K27" s="108" t="s">
        <v>22</v>
      </c>
      <c r="L27" s="53">
        <f t="shared" si="3"/>
        <v>3750</v>
      </c>
      <c r="M27" s="105">
        <v>750</v>
      </c>
      <c r="N27" s="116">
        <v>750</v>
      </c>
      <c r="O27" s="116">
        <v>750</v>
      </c>
      <c r="P27" s="116">
        <v>750</v>
      </c>
      <c r="Q27" s="116">
        <v>750</v>
      </c>
      <c r="R27" s="13"/>
    </row>
    <row r="28" spans="1:18" s="5" customFormat="1" ht="45.75" customHeight="1" x14ac:dyDescent="0.35">
      <c r="A28" s="372"/>
      <c r="B28" s="31"/>
      <c r="C28" s="25"/>
      <c r="D28" s="25"/>
      <c r="E28" s="25"/>
      <c r="F28" s="25"/>
      <c r="G28" s="25"/>
      <c r="H28" s="25"/>
      <c r="I28" s="371" t="s">
        <v>34</v>
      </c>
      <c r="J28" s="372"/>
      <c r="K28" s="51" t="s">
        <v>47</v>
      </c>
      <c r="L28" s="53">
        <f t="shared" si="3"/>
        <v>0</v>
      </c>
      <c r="M28" s="105"/>
      <c r="N28" s="116"/>
      <c r="O28" s="116"/>
      <c r="P28" s="116"/>
      <c r="Q28" s="116"/>
      <c r="R28" s="13"/>
    </row>
    <row r="29" spans="1:18" s="5" customFormat="1" ht="41.25" customHeight="1" x14ac:dyDescent="0.35">
      <c r="A29" s="372"/>
      <c r="B29" s="25"/>
      <c r="C29" s="25"/>
      <c r="D29" s="25"/>
      <c r="E29" s="25"/>
      <c r="F29" s="25"/>
      <c r="G29" s="25"/>
      <c r="H29" s="25"/>
      <c r="I29" s="373"/>
      <c r="J29" s="372"/>
      <c r="K29" s="35" t="s">
        <v>22</v>
      </c>
      <c r="L29" s="53">
        <f t="shared" si="3"/>
        <v>0</v>
      </c>
      <c r="M29" s="105"/>
      <c r="N29" s="105"/>
      <c r="O29" s="105"/>
      <c r="P29" s="105"/>
      <c r="Q29" s="105"/>
      <c r="R29" s="13"/>
    </row>
    <row r="30" spans="1:18" s="5" customFormat="1" ht="73.5" customHeight="1" x14ac:dyDescent="0.35">
      <c r="A30" s="372"/>
      <c r="B30" s="399" t="s">
        <v>12</v>
      </c>
      <c r="C30" s="418">
        <v>0.85</v>
      </c>
      <c r="D30" s="419">
        <v>0.17</v>
      </c>
      <c r="E30" s="419">
        <v>0.17</v>
      </c>
      <c r="F30" s="419">
        <v>0.17</v>
      </c>
      <c r="G30" s="419">
        <v>0.17</v>
      </c>
      <c r="H30" s="419">
        <v>0.17</v>
      </c>
      <c r="I30" s="400" t="s">
        <v>39</v>
      </c>
      <c r="J30" s="372"/>
      <c r="K30" s="51" t="s">
        <v>47</v>
      </c>
      <c r="L30" s="53">
        <f t="shared" si="3"/>
        <v>0</v>
      </c>
      <c r="M30" s="105"/>
      <c r="N30" s="105"/>
      <c r="O30" s="105"/>
      <c r="P30" s="105"/>
      <c r="Q30" s="105"/>
      <c r="R30" s="13"/>
    </row>
    <row r="31" spans="1:18" s="5" customFormat="1" ht="50.25" customHeight="1" x14ac:dyDescent="0.35">
      <c r="A31" s="372"/>
      <c r="B31" s="399"/>
      <c r="C31" s="418"/>
      <c r="D31" s="419"/>
      <c r="E31" s="419"/>
      <c r="F31" s="419"/>
      <c r="G31" s="419"/>
      <c r="H31" s="419"/>
      <c r="I31" s="400"/>
      <c r="J31" s="373"/>
      <c r="K31" s="49" t="s">
        <v>22</v>
      </c>
      <c r="L31" s="53">
        <f t="shared" si="3"/>
        <v>850</v>
      </c>
      <c r="M31" s="105">
        <v>170</v>
      </c>
      <c r="N31" s="105">
        <v>170</v>
      </c>
      <c r="O31" s="105">
        <v>170</v>
      </c>
      <c r="P31" s="105">
        <v>170</v>
      </c>
      <c r="Q31" s="105">
        <v>170</v>
      </c>
      <c r="R31" s="13"/>
    </row>
    <row r="32" spans="1:18" s="5" customFormat="1" ht="47.25" customHeight="1" x14ac:dyDescent="0.35">
      <c r="A32" s="372"/>
      <c r="B32" s="18"/>
      <c r="C32" s="28"/>
      <c r="D32" s="29"/>
      <c r="E32" s="29"/>
      <c r="F32" s="29"/>
      <c r="G32" s="29"/>
      <c r="H32" s="29"/>
      <c r="I32" s="29"/>
      <c r="J32" s="30"/>
      <c r="K32" s="403" t="s">
        <v>13</v>
      </c>
      <c r="L32" s="401">
        <f>L34+L35</f>
        <v>4600</v>
      </c>
      <c r="M32" s="401">
        <f>M35</f>
        <v>920</v>
      </c>
      <c r="N32" s="401">
        <f>N35</f>
        <v>920</v>
      </c>
      <c r="O32" s="401">
        <f>O35</f>
        <v>920</v>
      </c>
      <c r="P32" s="401">
        <f>P35</f>
        <v>920</v>
      </c>
      <c r="Q32" s="401">
        <f>Q35</f>
        <v>920</v>
      </c>
      <c r="R32" s="13"/>
    </row>
    <row r="33" spans="1:18" s="5" customFormat="1" ht="47.25" customHeight="1" x14ac:dyDescent="0.35">
      <c r="A33" s="372"/>
      <c r="B33" s="18"/>
      <c r="C33" s="28"/>
      <c r="D33" s="29"/>
      <c r="E33" s="29"/>
      <c r="F33" s="29"/>
      <c r="G33" s="29"/>
      <c r="H33" s="29"/>
      <c r="I33" s="29"/>
      <c r="J33" s="30"/>
      <c r="K33" s="403"/>
      <c r="L33" s="402"/>
      <c r="M33" s="402"/>
      <c r="N33" s="402"/>
      <c r="O33" s="402"/>
      <c r="P33" s="402"/>
      <c r="Q33" s="402"/>
      <c r="R33" s="13"/>
    </row>
    <row r="34" spans="1:18" s="5" customFormat="1" ht="69.75" customHeight="1" x14ac:dyDescent="0.35">
      <c r="A34" s="372"/>
      <c r="B34" s="18"/>
      <c r="C34" s="28"/>
      <c r="D34" s="29"/>
      <c r="E34" s="29"/>
      <c r="F34" s="29"/>
      <c r="G34" s="29"/>
      <c r="H34" s="29"/>
      <c r="I34" s="29"/>
      <c r="J34" s="57" t="s">
        <v>10</v>
      </c>
      <c r="K34" s="43" t="s">
        <v>47</v>
      </c>
      <c r="L34" s="56">
        <f t="shared" ref="L34:L44" si="4">M34+N34+O34+P34+Q34</f>
        <v>0</v>
      </c>
      <c r="M34" s="56">
        <f t="shared" ref="M34:Q35" si="5">M26+M28+M30</f>
        <v>0</v>
      </c>
      <c r="N34" s="56">
        <f t="shared" si="5"/>
        <v>0</v>
      </c>
      <c r="O34" s="56">
        <f t="shared" si="5"/>
        <v>0</v>
      </c>
      <c r="P34" s="56">
        <f t="shared" si="5"/>
        <v>0</v>
      </c>
      <c r="Q34" s="56">
        <f t="shared" si="5"/>
        <v>0</v>
      </c>
      <c r="R34" s="13"/>
    </row>
    <row r="35" spans="1:18" s="5" customFormat="1" ht="67.5" x14ac:dyDescent="0.35">
      <c r="A35" s="373"/>
      <c r="B35" s="18"/>
      <c r="C35" s="28"/>
      <c r="D35" s="29"/>
      <c r="E35" s="29"/>
      <c r="F35" s="29"/>
      <c r="G35" s="29"/>
      <c r="H35" s="29"/>
      <c r="I35" s="29"/>
      <c r="J35" s="30"/>
      <c r="K35" s="107" t="s">
        <v>22</v>
      </c>
      <c r="L35" s="53">
        <f t="shared" si="4"/>
        <v>4600</v>
      </c>
      <c r="M35" s="56">
        <f t="shared" si="5"/>
        <v>920</v>
      </c>
      <c r="N35" s="56">
        <f t="shared" si="5"/>
        <v>920</v>
      </c>
      <c r="O35" s="56">
        <f t="shared" si="5"/>
        <v>920</v>
      </c>
      <c r="P35" s="56">
        <f t="shared" si="5"/>
        <v>920</v>
      </c>
      <c r="Q35" s="56">
        <f t="shared" si="5"/>
        <v>920</v>
      </c>
      <c r="R35" s="13"/>
    </row>
    <row r="36" spans="1:18" s="5" customFormat="1" ht="116.25" customHeight="1" x14ac:dyDescent="0.35">
      <c r="A36" s="371" t="s">
        <v>14</v>
      </c>
      <c r="B36" s="104" t="s">
        <v>15</v>
      </c>
      <c r="C36" s="75"/>
      <c r="D36" s="76"/>
      <c r="E36" s="76"/>
      <c r="F36" s="77"/>
      <c r="G36" s="76"/>
      <c r="H36" s="78"/>
      <c r="I36" s="420" t="s">
        <v>32</v>
      </c>
      <c r="J36" s="369" t="s">
        <v>54</v>
      </c>
      <c r="K36" s="19" t="s">
        <v>47</v>
      </c>
      <c r="L36" s="53">
        <f t="shared" si="4"/>
        <v>0</v>
      </c>
      <c r="M36" s="109"/>
      <c r="N36" s="109"/>
      <c r="O36" s="109"/>
      <c r="P36" s="109"/>
      <c r="Q36" s="109"/>
      <c r="R36" s="13"/>
    </row>
    <row r="37" spans="1:18" s="5" customFormat="1" ht="73.5" customHeight="1" x14ac:dyDescent="0.35">
      <c r="A37" s="372"/>
      <c r="B37" s="104" t="s">
        <v>49</v>
      </c>
      <c r="C37" s="79"/>
      <c r="D37" s="76"/>
      <c r="E37" s="76"/>
      <c r="F37" s="76"/>
      <c r="G37" s="76"/>
      <c r="H37" s="76"/>
      <c r="I37" s="420"/>
      <c r="J37" s="370"/>
      <c r="K37" s="66" t="s">
        <v>22</v>
      </c>
      <c r="L37" s="53">
        <f t="shared" si="4"/>
        <v>0</v>
      </c>
      <c r="M37" s="105"/>
      <c r="N37" s="105"/>
      <c r="O37" s="105"/>
      <c r="P37" s="105"/>
      <c r="Q37" s="105"/>
      <c r="R37" s="13"/>
    </row>
    <row r="38" spans="1:18" s="5" customFormat="1" ht="23.25" x14ac:dyDescent="0.35">
      <c r="A38" s="372"/>
      <c r="B38" s="80"/>
      <c r="C38" s="18"/>
      <c r="D38" s="18"/>
      <c r="E38" s="18"/>
      <c r="F38" s="18"/>
      <c r="G38" s="18"/>
      <c r="H38" s="18"/>
      <c r="I38" s="28"/>
      <c r="J38" s="33"/>
      <c r="K38" s="81" t="s">
        <v>16</v>
      </c>
      <c r="L38" s="53">
        <f t="shared" si="4"/>
        <v>0</v>
      </c>
      <c r="M38" s="56">
        <f>M40</f>
        <v>0</v>
      </c>
      <c r="N38" s="56">
        <f>N40</f>
        <v>0</v>
      </c>
      <c r="O38" s="56">
        <f>O40</f>
        <v>0</v>
      </c>
      <c r="P38" s="56">
        <f>P40</f>
        <v>0</v>
      </c>
      <c r="Q38" s="56">
        <f>Q40</f>
        <v>0</v>
      </c>
      <c r="R38" s="13"/>
    </row>
    <row r="39" spans="1:18" s="5" customFormat="1" ht="137.25" customHeight="1" x14ac:dyDescent="0.35">
      <c r="A39" s="372"/>
      <c r="B39" s="34"/>
      <c r="C39" s="18"/>
      <c r="D39" s="18"/>
      <c r="E39" s="18"/>
      <c r="F39" s="18"/>
      <c r="G39" s="18"/>
      <c r="H39" s="18"/>
      <c r="I39" s="28"/>
      <c r="J39" s="57" t="s">
        <v>10</v>
      </c>
      <c r="K39" s="82" t="s">
        <v>47</v>
      </c>
      <c r="L39" s="53">
        <f t="shared" si="4"/>
        <v>0</v>
      </c>
      <c r="M39" s="56">
        <f t="shared" ref="M39:Q40" si="6">M36</f>
        <v>0</v>
      </c>
      <c r="N39" s="56">
        <f t="shared" si="6"/>
        <v>0</v>
      </c>
      <c r="O39" s="56">
        <f t="shared" si="6"/>
        <v>0</v>
      </c>
      <c r="P39" s="56">
        <f t="shared" si="6"/>
        <v>0</v>
      </c>
      <c r="Q39" s="56">
        <f t="shared" si="6"/>
        <v>0</v>
      </c>
      <c r="R39" s="13"/>
    </row>
    <row r="40" spans="1:18" s="5" customFormat="1" ht="93.75" customHeight="1" x14ac:dyDescent="0.35">
      <c r="A40" s="373"/>
      <c r="B40" s="83"/>
      <c r="C40" s="41"/>
      <c r="D40" s="41"/>
      <c r="E40" s="41"/>
      <c r="F40" s="41"/>
      <c r="G40" s="41"/>
      <c r="H40" s="41"/>
      <c r="I40" s="84"/>
      <c r="J40" s="85"/>
      <c r="K40" s="86" t="s">
        <v>22</v>
      </c>
      <c r="L40" s="53">
        <f t="shared" si="4"/>
        <v>0</v>
      </c>
      <c r="M40" s="53">
        <f t="shared" si="6"/>
        <v>0</v>
      </c>
      <c r="N40" s="53">
        <f t="shared" si="6"/>
        <v>0</v>
      </c>
      <c r="O40" s="53">
        <f t="shared" si="6"/>
        <v>0</v>
      </c>
      <c r="P40" s="53">
        <f t="shared" si="6"/>
        <v>0</v>
      </c>
      <c r="Q40" s="53">
        <f t="shared" si="6"/>
        <v>0</v>
      </c>
      <c r="R40" s="13"/>
    </row>
    <row r="41" spans="1:18" s="5" customFormat="1" ht="38.25" customHeight="1" x14ac:dyDescent="0.35">
      <c r="A41" s="371" t="s">
        <v>17</v>
      </c>
      <c r="B41" s="366" t="s">
        <v>50</v>
      </c>
      <c r="C41" s="421">
        <f>D41+E41+F41+G41+H41</f>
        <v>175</v>
      </c>
      <c r="D41" s="383">
        <v>35</v>
      </c>
      <c r="E41" s="383">
        <v>35</v>
      </c>
      <c r="F41" s="383">
        <v>35</v>
      </c>
      <c r="G41" s="383">
        <v>35</v>
      </c>
      <c r="H41" s="383">
        <v>35</v>
      </c>
      <c r="I41" s="407" t="s">
        <v>18</v>
      </c>
      <c r="J41" s="369" t="s">
        <v>55</v>
      </c>
      <c r="K41" s="51" t="s">
        <v>47</v>
      </c>
      <c r="L41" s="53">
        <f t="shared" si="4"/>
        <v>0</v>
      </c>
      <c r="M41" s="105"/>
      <c r="N41" s="105"/>
      <c r="O41" s="105"/>
      <c r="P41" s="105"/>
      <c r="Q41" s="105"/>
      <c r="R41" s="13"/>
    </row>
    <row r="42" spans="1:18" s="5" customFormat="1" ht="60" customHeight="1" x14ac:dyDescent="0.35">
      <c r="A42" s="372"/>
      <c r="B42" s="368"/>
      <c r="C42" s="422"/>
      <c r="D42" s="384"/>
      <c r="E42" s="384"/>
      <c r="F42" s="384"/>
      <c r="G42" s="384"/>
      <c r="H42" s="384"/>
      <c r="I42" s="407"/>
      <c r="J42" s="391"/>
      <c r="K42" s="52" t="s">
        <v>22</v>
      </c>
      <c r="L42" s="53">
        <f t="shared" si="4"/>
        <v>6000</v>
      </c>
      <c r="M42" s="105">
        <v>1100</v>
      </c>
      <c r="N42" s="105">
        <v>1150</v>
      </c>
      <c r="O42" s="105">
        <v>1200</v>
      </c>
      <c r="P42" s="105">
        <v>1250</v>
      </c>
      <c r="Q42" s="105">
        <v>1300</v>
      </c>
      <c r="R42" s="13"/>
    </row>
    <row r="43" spans="1:18" s="5" customFormat="1" ht="96" customHeight="1" x14ac:dyDescent="0.35">
      <c r="A43" s="372"/>
      <c r="B43" s="106" t="s">
        <v>58</v>
      </c>
      <c r="C43" s="60">
        <f>D43+E43+F43+G43+H43</f>
        <v>235</v>
      </c>
      <c r="D43" s="109">
        <v>47</v>
      </c>
      <c r="E43" s="109">
        <v>47</v>
      </c>
      <c r="F43" s="109">
        <v>47</v>
      </c>
      <c r="G43" s="109">
        <v>47</v>
      </c>
      <c r="H43" s="109">
        <v>47</v>
      </c>
      <c r="I43" s="106" t="s">
        <v>59</v>
      </c>
      <c r="J43" s="391"/>
      <c r="K43" s="52" t="s">
        <v>22</v>
      </c>
      <c r="L43" s="53">
        <f t="shared" si="4"/>
        <v>28100</v>
      </c>
      <c r="M43" s="105">
        <v>5100</v>
      </c>
      <c r="N43" s="105">
        <v>5300</v>
      </c>
      <c r="O43" s="105">
        <v>5600</v>
      </c>
      <c r="P43" s="105">
        <v>5900</v>
      </c>
      <c r="Q43" s="105">
        <v>6200</v>
      </c>
      <c r="R43" s="13"/>
    </row>
    <row r="44" spans="1:18" s="5" customFormat="1" ht="31.5" customHeight="1" x14ac:dyDescent="0.35">
      <c r="A44" s="372"/>
      <c r="B44" s="423"/>
      <c r="C44" s="425"/>
      <c r="D44" s="425"/>
      <c r="E44" s="425"/>
      <c r="F44" s="425"/>
      <c r="G44" s="425"/>
      <c r="H44" s="427"/>
      <c r="I44" s="407" t="s">
        <v>29</v>
      </c>
      <c r="J44" s="391"/>
      <c r="K44" s="51" t="s">
        <v>47</v>
      </c>
      <c r="L44" s="53">
        <f t="shared" si="4"/>
        <v>0</v>
      </c>
      <c r="M44" s="105"/>
      <c r="N44" s="105"/>
      <c r="O44" s="105"/>
      <c r="P44" s="105"/>
      <c r="Q44" s="105"/>
      <c r="R44" s="14"/>
    </row>
    <row r="45" spans="1:18" s="5" customFormat="1" ht="75" customHeight="1" x14ac:dyDescent="0.35">
      <c r="A45" s="372"/>
      <c r="B45" s="424"/>
      <c r="C45" s="426"/>
      <c r="D45" s="426"/>
      <c r="E45" s="426"/>
      <c r="F45" s="426"/>
      <c r="G45" s="426"/>
      <c r="H45" s="428"/>
      <c r="I45" s="407"/>
      <c r="J45" s="370"/>
      <c r="K45" s="52" t="s">
        <v>22</v>
      </c>
      <c r="L45" s="53">
        <f>M45+N45+O45+P45+Q45</f>
        <v>68900</v>
      </c>
      <c r="M45" s="105">
        <v>13100</v>
      </c>
      <c r="N45" s="105">
        <v>13500</v>
      </c>
      <c r="O45" s="105">
        <v>13800</v>
      </c>
      <c r="P45" s="105">
        <v>14000</v>
      </c>
      <c r="Q45" s="105">
        <v>14500</v>
      </c>
      <c r="R45" s="13"/>
    </row>
    <row r="46" spans="1:18" s="5" customFormat="1" ht="39" customHeight="1" x14ac:dyDescent="0.35">
      <c r="A46" s="372"/>
      <c r="B46" s="375" t="s">
        <v>51</v>
      </c>
      <c r="C46" s="87">
        <f t="shared" ref="C46:C51" si="7">D46+E46+F46+G46+H46</f>
        <v>0</v>
      </c>
      <c r="D46" s="88"/>
      <c r="E46" s="88"/>
      <c r="F46" s="88"/>
      <c r="G46" s="88"/>
      <c r="H46" s="88"/>
      <c r="I46" s="366" t="s">
        <v>36</v>
      </c>
      <c r="J46" s="371" t="s">
        <v>55</v>
      </c>
      <c r="K46" s="51" t="s">
        <v>47</v>
      </c>
      <c r="L46" s="53">
        <f t="shared" ref="L46:L54" si="8">M46+N46+O46+P46+Q46</f>
        <v>0</v>
      </c>
      <c r="M46" s="105"/>
      <c r="N46" s="105"/>
      <c r="O46" s="105"/>
      <c r="P46" s="105"/>
      <c r="Q46" s="105"/>
      <c r="R46" s="13"/>
    </row>
    <row r="47" spans="1:18" s="5" customFormat="1" ht="84.75" customHeight="1" x14ac:dyDescent="0.35">
      <c r="A47" s="372"/>
      <c r="B47" s="399"/>
      <c r="C47" s="89">
        <f t="shared" si="7"/>
        <v>0</v>
      </c>
      <c r="D47" s="88"/>
      <c r="E47" s="88"/>
      <c r="F47" s="88"/>
      <c r="G47" s="88"/>
      <c r="H47" s="88"/>
      <c r="I47" s="368"/>
      <c r="J47" s="372"/>
      <c r="K47" s="52" t="s">
        <v>22</v>
      </c>
      <c r="L47" s="53">
        <f t="shared" si="8"/>
        <v>0</v>
      </c>
      <c r="M47" s="105"/>
      <c r="N47" s="105"/>
      <c r="O47" s="105"/>
      <c r="P47" s="105"/>
      <c r="Q47" s="105"/>
      <c r="R47" s="13"/>
    </row>
    <row r="48" spans="1:18" s="5" customFormat="1" ht="42" customHeight="1" x14ac:dyDescent="0.35">
      <c r="A48" s="372"/>
      <c r="B48" s="399" t="s">
        <v>52</v>
      </c>
      <c r="C48" s="89">
        <f t="shared" si="7"/>
        <v>0</v>
      </c>
      <c r="D48" s="88"/>
      <c r="E48" s="88"/>
      <c r="F48" s="88"/>
      <c r="G48" s="88"/>
      <c r="H48" s="88"/>
      <c r="I48" s="366" t="s">
        <v>37</v>
      </c>
      <c r="J48" s="372"/>
      <c r="K48" s="51" t="s">
        <v>47</v>
      </c>
      <c r="L48" s="53">
        <f t="shared" si="8"/>
        <v>0</v>
      </c>
      <c r="M48" s="105"/>
      <c r="N48" s="105"/>
      <c r="O48" s="105"/>
      <c r="P48" s="105"/>
      <c r="Q48" s="105"/>
      <c r="R48" s="13"/>
    </row>
    <row r="49" spans="1:18" s="5" customFormat="1" ht="80.25" customHeight="1" x14ac:dyDescent="0.35">
      <c r="A49" s="372"/>
      <c r="B49" s="399"/>
      <c r="C49" s="89">
        <f t="shared" si="7"/>
        <v>0</v>
      </c>
      <c r="D49" s="88"/>
      <c r="E49" s="88"/>
      <c r="F49" s="88"/>
      <c r="G49" s="88"/>
      <c r="H49" s="88"/>
      <c r="I49" s="368"/>
      <c r="J49" s="372"/>
      <c r="K49" s="52" t="s">
        <v>22</v>
      </c>
      <c r="L49" s="53">
        <f t="shared" si="8"/>
        <v>0</v>
      </c>
      <c r="M49" s="105"/>
      <c r="N49" s="105"/>
      <c r="O49" s="105"/>
      <c r="P49" s="105"/>
      <c r="Q49" s="105"/>
      <c r="R49" s="13"/>
    </row>
    <row r="50" spans="1:18" s="5" customFormat="1" ht="62.25" customHeight="1" x14ac:dyDescent="0.35">
      <c r="A50" s="372"/>
      <c r="B50" s="399" t="s">
        <v>53</v>
      </c>
      <c r="C50" s="89">
        <f t="shared" si="7"/>
        <v>0</v>
      </c>
      <c r="D50" s="88"/>
      <c r="E50" s="88"/>
      <c r="F50" s="88"/>
      <c r="G50" s="88"/>
      <c r="H50" s="88"/>
      <c r="I50" s="366" t="s">
        <v>38</v>
      </c>
      <c r="J50" s="372"/>
      <c r="K50" s="51" t="s">
        <v>47</v>
      </c>
      <c r="L50" s="53">
        <f t="shared" si="8"/>
        <v>0</v>
      </c>
      <c r="M50" s="105"/>
      <c r="N50" s="105"/>
      <c r="O50" s="105"/>
      <c r="P50" s="105"/>
      <c r="Q50" s="105"/>
      <c r="R50" s="13"/>
    </row>
    <row r="51" spans="1:18" s="5" customFormat="1" ht="60" customHeight="1" x14ac:dyDescent="0.35">
      <c r="A51" s="373"/>
      <c r="B51" s="399"/>
      <c r="C51" s="89">
        <f t="shared" si="7"/>
        <v>20</v>
      </c>
      <c r="D51" s="88">
        <v>4</v>
      </c>
      <c r="E51" s="88">
        <v>4</v>
      </c>
      <c r="F51" s="88">
        <v>4</v>
      </c>
      <c r="G51" s="88">
        <v>4</v>
      </c>
      <c r="H51" s="88">
        <v>4</v>
      </c>
      <c r="I51" s="368"/>
      <c r="J51" s="373"/>
      <c r="K51" s="52" t="s">
        <v>22</v>
      </c>
      <c r="L51" s="53">
        <f t="shared" si="8"/>
        <v>465</v>
      </c>
      <c r="M51" s="105">
        <v>55</v>
      </c>
      <c r="N51" s="105">
        <v>60</v>
      </c>
      <c r="O51" s="105">
        <v>100</v>
      </c>
      <c r="P51" s="105">
        <v>100</v>
      </c>
      <c r="Q51" s="105">
        <v>150</v>
      </c>
      <c r="R51" s="13"/>
    </row>
    <row r="52" spans="1:18" s="5" customFormat="1" ht="87.75" customHeight="1" x14ac:dyDescent="0.35">
      <c r="A52" s="90"/>
      <c r="B52" s="18"/>
      <c r="C52" s="112"/>
      <c r="D52" s="29"/>
      <c r="E52" s="29"/>
      <c r="F52" s="29"/>
      <c r="G52" s="29"/>
      <c r="H52" s="29"/>
      <c r="I52" s="29"/>
      <c r="J52" s="91"/>
      <c r="K52" s="92" t="s">
        <v>19</v>
      </c>
      <c r="L52" s="53">
        <f t="shared" si="8"/>
        <v>103465</v>
      </c>
      <c r="M52" s="93">
        <f>M53+M54</f>
        <v>19355</v>
      </c>
      <c r="N52" s="93">
        <f>N53+N54</f>
        <v>20010</v>
      </c>
      <c r="O52" s="93">
        <f>O53+O54</f>
        <v>20700</v>
      </c>
      <c r="P52" s="93">
        <f>P53+P54</f>
        <v>21250</v>
      </c>
      <c r="Q52" s="93">
        <f>Q53+Q54</f>
        <v>22150</v>
      </c>
      <c r="R52" s="13"/>
    </row>
    <row r="53" spans="1:18" s="5" customFormat="1" ht="95.25" customHeight="1" x14ac:dyDescent="0.35">
      <c r="A53" s="90"/>
      <c r="B53" s="18"/>
      <c r="C53" s="18"/>
      <c r="D53" s="29"/>
      <c r="E53" s="29"/>
      <c r="F53" s="29"/>
      <c r="G53" s="29"/>
      <c r="H53" s="29"/>
      <c r="I53" s="29"/>
      <c r="J53" s="57" t="s">
        <v>20</v>
      </c>
      <c r="K53" s="58" t="s">
        <v>47</v>
      </c>
      <c r="L53" s="53">
        <f t="shared" si="8"/>
        <v>0</v>
      </c>
      <c r="M53" s="94">
        <f t="shared" ref="M53:Q53" si="9">M41+M44+M46+M48+M50</f>
        <v>0</v>
      </c>
      <c r="N53" s="94">
        <f t="shared" si="9"/>
        <v>0</v>
      </c>
      <c r="O53" s="94">
        <f t="shared" si="9"/>
        <v>0</v>
      </c>
      <c r="P53" s="94">
        <f t="shared" si="9"/>
        <v>0</v>
      </c>
      <c r="Q53" s="94">
        <f t="shared" si="9"/>
        <v>0</v>
      </c>
      <c r="R53" s="13"/>
    </row>
    <row r="54" spans="1:18" s="5" customFormat="1" ht="75" customHeight="1" x14ac:dyDescent="0.35">
      <c r="A54" s="90"/>
      <c r="B54" s="18"/>
      <c r="C54" s="18"/>
      <c r="D54" s="29"/>
      <c r="E54" s="29"/>
      <c r="F54" s="29"/>
      <c r="G54" s="29"/>
      <c r="H54" s="29"/>
      <c r="I54" s="29"/>
      <c r="J54" s="30"/>
      <c r="K54" s="45" t="s">
        <v>22</v>
      </c>
      <c r="L54" s="53">
        <f t="shared" si="8"/>
        <v>103465</v>
      </c>
      <c r="M54" s="94">
        <f>M42+M45+M47+M49+M51+M43</f>
        <v>19355</v>
      </c>
      <c r="N54" s="94">
        <f t="shared" ref="N54:Q54" si="10">N42+N45+N47+N49+N51+N43</f>
        <v>20010</v>
      </c>
      <c r="O54" s="94">
        <f t="shared" si="10"/>
        <v>20700</v>
      </c>
      <c r="P54" s="94">
        <f t="shared" si="10"/>
        <v>21250</v>
      </c>
      <c r="Q54" s="94">
        <f t="shared" si="10"/>
        <v>22150</v>
      </c>
      <c r="R54" s="13"/>
    </row>
    <row r="55" spans="1:18" s="5" customFormat="1" ht="109.5" customHeight="1" x14ac:dyDescent="0.35">
      <c r="A55" s="412"/>
      <c r="B55" s="413"/>
      <c r="C55" s="25"/>
      <c r="D55" s="25"/>
      <c r="E55" s="25"/>
      <c r="F55" s="25"/>
      <c r="G55" s="25"/>
      <c r="H55" s="25"/>
      <c r="I55" s="25"/>
      <c r="J55" s="95"/>
      <c r="K55" s="96" t="s">
        <v>21</v>
      </c>
      <c r="L55" s="97">
        <f t="shared" ref="L55" si="11">L56+L57</f>
        <v>228715</v>
      </c>
      <c r="M55" s="97">
        <f t="shared" ref="M55:Q55" si="12">M56+M57</f>
        <v>43425</v>
      </c>
      <c r="N55" s="97">
        <f t="shared" si="12"/>
        <v>44580</v>
      </c>
      <c r="O55" s="97">
        <f t="shared" si="12"/>
        <v>45470</v>
      </c>
      <c r="P55" s="97">
        <f t="shared" si="12"/>
        <v>47120</v>
      </c>
      <c r="Q55" s="97">
        <f t="shared" si="12"/>
        <v>48120</v>
      </c>
      <c r="R55" s="13"/>
    </row>
    <row r="56" spans="1:18" s="5" customFormat="1" ht="39" customHeight="1" x14ac:dyDescent="0.35">
      <c r="A56" s="24"/>
      <c r="B56" s="25"/>
      <c r="C56" s="25"/>
      <c r="D56" s="25"/>
      <c r="E56" s="25"/>
      <c r="F56" s="25"/>
      <c r="G56" s="25"/>
      <c r="H56" s="25"/>
      <c r="I56" s="25"/>
      <c r="J56" s="98" t="s">
        <v>20</v>
      </c>
      <c r="K56" s="38" t="s">
        <v>47</v>
      </c>
      <c r="L56" s="97">
        <f t="shared" ref="L56:L57" si="13">M56+N56+O56+P56+Q56</f>
        <v>1000</v>
      </c>
      <c r="M56" s="97">
        <f>M24+M39+M53+M34</f>
        <v>200</v>
      </c>
      <c r="N56" s="97">
        <f t="shared" ref="N56:Q56" si="14">N24+N39+N53+N34</f>
        <v>200</v>
      </c>
      <c r="O56" s="97">
        <f t="shared" si="14"/>
        <v>200</v>
      </c>
      <c r="P56" s="97">
        <f t="shared" si="14"/>
        <v>200</v>
      </c>
      <c r="Q56" s="97">
        <f t="shared" si="14"/>
        <v>200</v>
      </c>
      <c r="R56" s="13"/>
    </row>
    <row r="57" spans="1:18" s="5" customFormat="1" ht="62.25" customHeight="1" x14ac:dyDescent="0.35">
      <c r="A57" s="99"/>
      <c r="B57" s="100"/>
      <c r="C57" s="100"/>
      <c r="D57" s="100"/>
      <c r="E57" s="100"/>
      <c r="F57" s="100"/>
      <c r="G57" s="100"/>
      <c r="H57" s="100"/>
      <c r="I57" s="100"/>
      <c r="J57" s="101"/>
      <c r="K57" s="39" t="s">
        <v>22</v>
      </c>
      <c r="L57" s="97">
        <f t="shared" si="13"/>
        <v>227715</v>
      </c>
      <c r="M57" s="97">
        <f>M10+M25+M35+M40+M54</f>
        <v>43225</v>
      </c>
      <c r="N57" s="97">
        <f t="shared" ref="N57:Q57" si="15">N10+N25+N35+N40+N54</f>
        <v>44380</v>
      </c>
      <c r="O57" s="97">
        <f t="shared" si="15"/>
        <v>45270</v>
      </c>
      <c r="P57" s="97">
        <f t="shared" si="15"/>
        <v>46920</v>
      </c>
      <c r="Q57" s="97">
        <f t="shared" si="15"/>
        <v>47920</v>
      </c>
      <c r="R57" s="13"/>
    </row>
    <row r="58" spans="1:18" ht="23.25" x14ac:dyDescent="0.35">
      <c r="A58" s="23"/>
      <c r="B58" s="23"/>
      <c r="C58" s="23"/>
      <c r="D58" s="23"/>
      <c r="E58" s="23"/>
      <c r="F58" s="23"/>
      <c r="G58" s="23"/>
      <c r="H58" s="23"/>
      <c r="I58" s="23"/>
      <c r="J58" s="37"/>
      <c r="K58" s="36"/>
      <c r="L58" s="23"/>
      <c r="M58" s="23"/>
      <c r="N58" s="23"/>
      <c r="O58" s="23"/>
      <c r="P58" s="23"/>
      <c r="Q58" s="23"/>
      <c r="R58" s="17"/>
    </row>
    <row r="59" spans="1:18" ht="30.75" customHeight="1" x14ac:dyDescent="0.35">
      <c r="A59" s="23"/>
      <c r="B59" s="23"/>
      <c r="C59" s="23"/>
      <c r="D59" s="23"/>
      <c r="E59" s="23"/>
      <c r="F59" s="23"/>
      <c r="G59" s="23"/>
      <c r="H59" s="23"/>
      <c r="I59" s="23"/>
      <c r="J59" s="37"/>
      <c r="K59" s="36"/>
      <c r="L59" s="23"/>
      <c r="M59" s="23"/>
      <c r="N59" s="23"/>
      <c r="O59" s="23"/>
      <c r="P59" s="23"/>
      <c r="Q59" s="23"/>
      <c r="R59" s="17"/>
    </row>
    <row r="60" spans="1:18" ht="30.75" customHeight="1" x14ac:dyDescent="0.35">
      <c r="A60" s="23"/>
      <c r="B60" s="23"/>
      <c r="C60" s="23"/>
      <c r="D60" s="23"/>
      <c r="E60" s="23"/>
      <c r="F60" s="23"/>
      <c r="G60" s="23"/>
      <c r="H60" s="23"/>
      <c r="I60" s="23"/>
      <c r="J60" s="37"/>
      <c r="K60" s="36"/>
      <c r="L60" s="23"/>
      <c r="M60" s="23"/>
      <c r="N60" s="23"/>
      <c r="O60" s="23"/>
      <c r="P60" s="23"/>
      <c r="Q60" s="23"/>
      <c r="R60" s="17"/>
    </row>
    <row r="61" spans="1:18" ht="30.75" customHeight="1" x14ac:dyDescent="0.3">
      <c r="A61" s="414" t="s">
        <v>60</v>
      </c>
      <c r="B61" s="414"/>
      <c r="C61" s="414"/>
      <c r="D61" s="414"/>
      <c r="E61" s="414"/>
      <c r="F61" s="414"/>
      <c r="G61" s="414"/>
      <c r="H61" s="414"/>
      <c r="I61" s="414"/>
      <c r="J61" s="414"/>
      <c r="K61" s="414"/>
      <c r="L61" s="414"/>
      <c r="M61" s="414"/>
      <c r="N61" s="414"/>
      <c r="O61" s="414"/>
      <c r="P61" s="414"/>
      <c r="Q61" s="414"/>
      <c r="R61" s="17"/>
    </row>
    <row r="62" spans="1:18" ht="32.25" customHeight="1" x14ac:dyDescent="0.4">
      <c r="A62" s="415"/>
      <c r="B62" s="415"/>
      <c r="C62" s="415"/>
      <c r="D62" s="415"/>
      <c r="E62" s="415"/>
      <c r="F62" s="415"/>
      <c r="G62" s="415"/>
      <c r="H62" s="415"/>
      <c r="I62" s="415"/>
      <c r="J62" s="415"/>
      <c r="K62" s="415"/>
      <c r="L62" s="415"/>
      <c r="M62" s="415"/>
      <c r="N62" s="415"/>
      <c r="O62" s="415"/>
      <c r="P62" s="415"/>
      <c r="Q62" s="415"/>
      <c r="R62" s="17"/>
    </row>
    <row r="63" spans="1:18" ht="26.25" x14ac:dyDescent="0.4">
      <c r="A63" s="415"/>
      <c r="B63" s="415"/>
      <c r="C63" s="415"/>
      <c r="D63" s="415"/>
      <c r="E63" s="415"/>
      <c r="F63" s="415"/>
      <c r="G63" s="415"/>
      <c r="H63" s="415"/>
      <c r="I63" s="415"/>
      <c r="J63" s="415"/>
      <c r="K63" s="415"/>
      <c r="L63" s="415"/>
      <c r="M63" s="415"/>
      <c r="N63" s="415"/>
      <c r="O63" s="415"/>
      <c r="P63" s="415"/>
      <c r="Q63" s="415"/>
      <c r="R63" s="17"/>
    </row>
    <row r="64" spans="1:18" x14ac:dyDescent="0.25">
      <c r="A64" s="17"/>
      <c r="B64" s="17"/>
      <c r="C64" s="17"/>
      <c r="D64" s="17"/>
      <c r="E64" s="17"/>
      <c r="F64" s="17"/>
      <c r="G64" s="17"/>
      <c r="H64" s="17"/>
      <c r="I64" s="17"/>
      <c r="J64" s="16"/>
      <c r="K64" s="15"/>
      <c r="L64" s="17"/>
      <c r="M64" s="17"/>
      <c r="N64" s="17"/>
      <c r="O64" s="17"/>
      <c r="P64" s="17"/>
      <c r="Q64" s="17"/>
      <c r="R64" s="17"/>
    </row>
    <row r="65" spans="1:18" x14ac:dyDescent="0.25">
      <c r="A65" s="17"/>
      <c r="B65" s="17"/>
      <c r="C65" s="17"/>
      <c r="D65" s="17"/>
      <c r="E65" s="17"/>
      <c r="F65" s="17"/>
      <c r="G65" s="17"/>
      <c r="H65" s="17"/>
      <c r="I65" s="17"/>
      <c r="J65" s="16"/>
      <c r="K65" s="15"/>
      <c r="L65" s="17"/>
      <c r="M65" s="17"/>
      <c r="N65" s="17"/>
      <c r="O65" s="17"/>
      <c r="P65" s="17"/>
      <c r="Q65" s="17"/>
      <c r="R65" s="17"/>
    </row>
    <row r="66" spans="1:18" x14ac:dyDescent="0.25">
      <c r="C66" s="4"/>
      <c r="D66" s="4"/>
      <c r="E66" s="4"/>
      <c r="F66" s="4"/>
      <c r="G66" s="4"/>
      <c r="H66" s="4"/>
      <c r="L66" s="4"/>
      <c r="M66" s="4"/>
      <c r="N66" s="4"/>
      <c r="O66" s="4"/>
      <c r="P66" s="4"/>
      <c r="Q66" s="4"/>
      <c r="R66" s="4"/>
    </row>
    <row r="67" spans="1:18" x14ac:dyDescent="0.25">
      <c r="C67" s="4"/>
      <c r="D67" s="4"/>
      <c r="E67" s="4"/>
      <c r="F67" s="4"/>
      <c r="G67" s="4"/>
      <c r="H67" s="4"/>
      <c r="L67" s="4"/>
      <c r="M67" s="4"/>
      <c r="N67" s="4"/>
      <c r="O67" s="4"/>
      <c r="P67" s="4"/>
      <c r="Q67" s="4"/>
      <c r="R67" s="4"/>
    </row>
    <row r="68" spans="1:18" x14ac:dyDescent="0.25">
      <c r="C68" s="4"/>
      <c r="D68" s="4"/>
      <c r="E68" s="4"/>
      <c r="F68" s="4"/>
      <c r="G68" s="4"/>
      <c r="H68" s="4"/>
      <c r="L68" s="4"/>
      <c r="M68" s="4"/>
      <c r="N68" s="4"/>
      <c r="O68" s="4"/>
      <c r="P68" s="4"/>
      <c r="Q68" s="4"/>
      <c r="R68" s="4"/>
    </row>
    <row r="69" spans="1:18" x14ac:dyDescent="0.25">
      <c r="C69" s="4"/>
      <c r="D69" s="4"/>
      <c r="E69" s="4"/>
      <c r="F69" s="4"/>
      <c r="G69" s="4"/>
      <c r="H69" s="4"/>
      <c r="L69" s="4"/>
      <c r="M69" s="4"/>
      <c r="N69" s="4"/>
      <c r="O69" s="4"/>
      <c r="P69" s="4"/>
      <c r="Q69" s="4"/>
      <c r="R69" s="4"/>
    </row>
    <row r="70" spans="1:18" x14ac:dyDescent="0.25">
      <c r="C70" s="4"/>
      <c r="D70" s="4"/>
      <c r="E70" s="4"/>
      <c r="F70" s="4"/>
      <c r="G70" s="4"/>
      <c r="H70" s="4"/>
      <c r="L70" s="4"/>
      <c r="M70" s="4"/>
      <c r="N70" s="4"/>
      <c r="O70" s="4"/>
      <c r="P70" s="4"/>
      <c r="Q70" s="4"/>
      <c r="R70" s="4"/>
    </row>
    <row r="71" spans="1:18" x14ac:dyDescent="0.25">
      <c r="C71" s="4"/>
      <c r="D71" s="4"/>
      <c r="E71" s="4"/>
      <c r="F71" s="4"/>
      <c r="G71" s="4"/>
      <c r="H71" s="4"/>
      <c r="L71" s="4"/>
      <c r="M71" s="4"/>
      <c r="N71" s="4"/>
      <c r="O71" s="4"/>
      <c r="P71" s="4"/>
      <c r="Q71" s="4"/>
      <c r="R71" s="4"/>
    </row>
    <row r="72" spans="1:18" x14ac:dyDescent="0.25">
      <c r="C72" s="4"/>
      <c r="D72" s="4"/>
      <c r="E72" s="4"/>
      <c r="F72" s="4"/>
      <c r="G72" s="4"/>
      <c r="H72" s="4"/>
      <c r="L72" s="4"/>
      <c r="M72" s="4"/>
      <c r="N72" s="4"/>
      <c r="O72" s="4"/>
      <c r="P72" s="4"/>
      <c r="Q72" s="4"/>
      <c r="R72" s="4"/>
    </row>
    <row r="73" spans="1:18" x14ac:dyDescent="0.25">
      <c r="C73" s="4"/>
      <c r="D73" s="4"/>
      <c r="E73" s="4"/>
      <c r="F73" s="4"/>
      <c r="G73" s="4"/>
      <c r="H73" s="4"/>
      <c r="L73" s="4"/>
      <c r="M73" s="4"/>
      <c r="N73" s="4"/>
      <c r="O73" s="4"/>
      <c r="P73" s="4"/>
      <c r="Q73" s="4"/>
      <c r="R73" s="4"/>
    </row>
    <row r="74" spans="1:18" x14ac:dyDescent="0.25">
      <c r="C74" s="4"/>
      <c r="D74" s="4"/>
      <c r="E74" s="4"/>
      <c r="F74" s="4"/>
      <c r="G74" s="4"/>
      <c r="H74" s="4"/>
      <c r="L74" s="4"/>
      <c r="M74" s="4"/>
      <c r="N74" s="4"/>
      <c r="O74" s="4"/>
      <c r="P74" s="4"/>
      <c r="Q74" s="4"/>
      <c r="R74" s="4"/>
    </row>
    <row r="75" spans="1:18" x14ac:dyDescent="0.25">
      <c r="C75" s="4"/>
      <c r="D75" s="4"/>
      <c r="E75" s="4"/>
      <c r="F75" s="4"/>
      <c r="G75" s="4"/>
      <c r="H75" s="4"/>
      <c r="L75" s="4"/>
      <c r="M75" s="4"/>
      <c r="N75" s="4"/>
      <c r="O75" s="4"/>
      <c r="P75" s="4"/>
      <c r="Q75" s="4"/>
      <c r="R75" s="4"/>
    </row>
    <row r="76" spans="1:18" x14ac:dyDescent="0.25">
      <c r="C76" s="4"/>
      <c r="D76" s="4"/>
      <c r="E76" s="4"/>
      <c r="F76" s="4"/>
      <c r="G76" s="4"/>
      <c r="H76" s="4"/>
      <c r="L76" s="4"/>
      <c r="M76" s="4"/>
      <c r="N76" s="4"/>
      <c r="O76" s="4"/>
      <c r="P76" s="4"/>
      <c r="Q76" s="4"/>
      <c r="R76" s="4"/>
    </row>
    <row r="77" spans="1:18" x14ac:dyDescent="0.25">
      <c r="C77" s="4"/>
      <c r="D77" s="4"/>
      <c r="E77" s="4"/>
      <c r="F77" s="4"/>
      <c r="G77" s="4"/>
      <c r="H77" s="4"/>
      <c r="L77" s="4"/>
      <c r="M77" s="4"/>
      <c r="N77" s="4"/>
      <c r="O77" s="4"/>
      <c r="P77" s="4"/>
      <c r="Q77" s="4"/>
      <c r="R77" s="4"/>
    </row>
    <row r="78" spans="1:18" x14ac:dyDescent="0.25">
      <c r="C78" s="4"/>
      <c r="D78" s="4"/>
      <c r="E78" s="4"/>
      <c r="F78" s="4"/>
      <c r="G78" s="4"/>
      <c r="H78" s="4"/>
      <c r="L78" s="4"/>
      <c r="M78" s="4"/>
      <c r="N78" s="4"/>
      <c r="O78" s="4"/>
      <c r="P78" s="4"/>
      <c r="Q78" s="4"/>
      <c r="R78" s="4"/>
    </row>
    <row r="79" spans="1:18" x14ac:dyDescent="0.25">
      <c r="C79" s="4"/>
      <c r="D79" s="4"/>
      <c r="E79" s="4"/>
      <c r="F79" s="4"/>
      <c r="G79" s="4"/>
      <c r="H79" s="4"/>
      <c r="L79" s="4"/>
      <c r="M79" s="4"/>
      <c r="N79" s="4"/>
      <c r="O79" s="4"/>
      <c r="P79" s="4"/>
      <c r="Q79" s="4"/>
      <c r="R79" s="4"/>
    </row>
    <row r="80" spans="1:18" x14ac:dyDescent="0.25">
      <c r="C80" s="4"/>
      <c r="D80" s="4"/>
      <c r="E80" s="4"/>
      <c r="F80" s="4"/>
      <c r="G80" s="4"/>
      <c r="H80" s="4"/>
      <c r="L80" s="4"/>
      <c r="M80" s="4"/>
      <c r="N80" s="4"/>
      <c r="O80" s="4"/>
      <c r="P80" s="4"/>
      <c r="Q80" s="4"/>
      <c r="R80" s="4"/>
    </row>
  </sheetData>
  <mergeCells count="121">
    <mergeCell ref="A55:B55"/>
    <mergeCell ref="A61:Q61"/>
    <mergeCell ref="A62:Q62"/>
    <mergeCell ref="A63:Q63"/>
    <mergeCell ref="H44:H45"/>
    <mergeCell ref="I44:I45"/>
    <mergeCell ref="B46:B47"/>
    <mergeCell ref="I46:I47"/>
    <mergeCell ref="J46:J51"/>
    <mergeCell ref="B48:B49"/>
    <mergeCell ref="I48:I49"/>
    <mergeCell ref="B50:B51"/>
    <mergeCell ref="I50:I51"/>
    <mergeCell ref="N32:N33"/>
    <mergeCell ref="O32:O33"/>
    <mergeCell ref="P32:P33"/>
    <mergeCell ref="G41:G42"/>
    <mergeCell ref="H41:H42"/>
    <mergeCell ref="I41:I42"/>
    <mergeCell ref="J41:J45"/>
    <mergeCell ref="B44:B45"/>
    <mergeCell ref="C44:C45"/>
    <mergeCell ref="D44:D45"/>
    <mergeCell ref="E44:E45"/>
    <mergeCell ref="F44:F45"/>
    <mergeCell ref="G44:G45"/>
    <mergeCell ref="A36:A40"/>
    <mergeCell ref="I36:I37"/>
    <mergeCell ref="J36:J37"/>
    <mergeCell ref="A41:A51"/>
    <mergeCell ref="B41:B42"/>
    <mergeCell ref="C41:C42"/>
    <mergeCell ref="D41:D42"/>
    <mergeCell ref="E41:E42"/>
    <mergeCell ref="F41:F42"/>
    <mergeCell ref="Q20:Q21"/>
    <mergeCell ref="A26:A35"/>
    <mergeCell ref="B26:B27"/>
    <mergeCell ref="C26:C27"/>
    <mergeCell ref="D26:D27"/>
    <mergeCell ref="E26:E27"/>
    <mergeCell ref="F26:F27"/>
    <mergeCell ref="G26:G27"/>
    <mergeCell ref="H26:H27"/>
    <mergeCell ref="I26:I27"/>
    <mergeCell ref="J26:J31"/>
    <mergeCell ref="I28:I29"/>
    <mergeCell ref="B30:B31"/>
    <mergeCell ref="C30:C31"/>
    <mergeCell ref="D30:D31"/>
    <mergeCell ref="E30:E31"/>
    <mergeCell ref="F30:F31"/>
    <mergeCell ref="G30:G31"/>
    <mergeCell ref="H30:H31"/>
    <mergeCell ref="I30:I31"/>
    <mergeCell ref="Q32:Q33"/>
    <mergeCell ref="K32:K33"/>
    <mergeCell ref="L32:L33"/>
    <mergeCell ref="M32:M33"/>
    <mergeCell ref="Q16:Q17"/>
    <mergeCell ref="I18:I19"/>
    <mergeCell ref="B20:B21"/>
    <mergeCell ref="I20:I22"/>
    <mergeCell ref="K20:K21"/>
    <mergeCell ref="L20:L21"/>
    <mergeCell ref="M20:M21"/>
    <mergeCell ref="N20:N21"/>
    <mergeCell ref="O20:O21"/>
    <mergeCell ref="P20:P21"/>
    <mergeCell ref="K16:K17"/>
    <mergeCell ref="L16:L17"/>
    <mergeCell ref="M16:M17"/>
    <mergeCell ref="N16:N17"/>
    <mergeCell ref="O16:O17"/>
    <mergeCell ref="P16:P17"/>
    <mergeCell ref="J11:J22"/>
    <mergeCell ref="I13:I14"/>
    <mergeCell ref="B15:B17"/>
    <mergeCell ref="C15:C16"/>
    <mergeCell ref="D15:D16"/>
    <mergeCell ref="E15:E16"/>
    <mergeCell ref="F15:F16"/>
    <mergeCell ref="G15:G16"/>
    <mergeCell ref="H15:H16"/>
    <mergeCell ref="I15:I17"/>
    <mergeCell ref="J6:J7"/>
    <mergeCell ref="A11:A25"/>
    <mergeCell ref="B11:B12"/>
    <mergeCell ref="C11:C12"/>
    <mergeCell ref="D11:D12"/>
    <mergeCell ref="E11:E12"/>
    <mergeCell ref="F11:F12"/>
    <mergeCell ref="G11:G12"/>
    <mergeCell ref="H11:H12"/>
    <mergeCell ref="I11:I12"/>
    <mergeCell ref="A6:A10"/>
    <mergeCell ref="B6:B7"/>
    <mergeCell ref="C6:C7"/>
    <mergeCell ref="D6:D7"/>
    <mergeCell ref="E6:E7"/>
    <mergeCell ref="F6:F7"/>
    <mergeCell ref="G6:G7"/>
    <mergeCell ref="H6:H7"/>
    <mergeCell ref="I6:I7"/>
    <mergeCell ref="O1:R1"/>
    <mergeCell ref="A2:Q2"/>
    <mergeCell ref="A3:A5"/>
    <mergeCell ref="B3:B5"/>
    <mergeCell ref="C3:H3"/>
    <mergeCell ref="I3:I5"/>
    <mergeCell ref="J3:J5"/>
    <mergeCell ref="K3:K5"/>
    <mergeCell ref="L3:L5"/>
    <mergeCell ref="M3:Q3"/>
    <mergeCell ref="Q4:Q5"/>
    <mergeCell ref="C4:C5"/>
    <mergeCell ref="D4:H4"/>
    <mergeCell ref="M4:M5"/>
    <mergeCell ref="N4:N5"/>
    <mergeCell ref="O4:O5"/>
    <mergeCell ref="P4:P5"/>
  </mergeCells>
  <printOptions horizontalCentered="1"/>
  <pageMargins left="0.31" right="0.19685039370078741" top="0.35" bottom="0.34" header="0.15748031496062992" footer="0"/>
  <pageSetup paperSize="9" scale="13" fitToHeight="8" orientation="landscape" r:id="rId1"/>
  <headerFooter alignWithMargins="0"/>
  <rowBreaks count="1" manualBreakCount="1">
    <brk id="65" max="16383" man="1"/>
  </row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W79"/>
  <sheetViews>
    <sheetView tabSelected="1" view="pageBreakPreview" zoomScale="50" zoomScaleNormal="60" zoomScaleSheetLayoutView="49" workbookViewId="0">
      <selection activeCell="A2" sqref="A2:M2"/>
    </sheetView>
  </sheetViews>
  <sheetFormatPr defaultColWidth="9.140625" defaultRowHeight="15.75" x14ac:dyDescent="0.25"/>
  <cols>
    <col min="1" max="1" width="39.85546875" style="4" customWidth="1"/>
    <col min="2" max="2" width="71.28515625" style="4" customWidth="1"/>
    <col min="3" max="3" width="14" style="3" customWidth="1"/>
    <col min="4" max="4" width="11.85546875" style="3" customWidth="1"/>
    <col min="5" max="5" width="11.28515625" style="3" customWidth="1"/>
    <col min="6" max="6" width="11.5703125" style="3" customWidth="1"/>
    <col min="7" max="7" width="63.28515625" style="4" customWidth="1"/>
    <col min="8" max="8" width="48" style="7" customWidth="1"/>
    <col min="9" max="9" width="40" style="6" customWidth="1"/>
    <col min="10" max="10" width="26.5703125" style="3" customWidth="1"/>
    <col min="11" max="11" width="17" style="1" customWidth="1"/>
    <col min="12" max="12" width="18.42578125" style="1" customWidth="1"/>
    <col min="13" max="13" width="15.85546875" style="1" customWidth="1"/>
    <col min="14" max="16384" width="9.140625" style="1"/>
  </cols>
  <sheetData>
    <row r="1" spans="1:23" ht="56.25" customHeight="1" x14ac:dyDescent="0.25">
      <c r="A1" s="8"/>
      <c r="B1" s="8"/>
      <c r="C1" s="8"/>
      <c r="D1" s="8"/>
      <c r="E1" s="8"/>
      <c r="F1" s="8"/>
      <c r="G1" s="8"/>
      <c r="H1" s="8"/>
      <c r="I1" s="8"/>
      <c r="J1" s="9"/>
      <c r="K1" s="568" t="s">
        <v>132</v>
      </c>
      <c r="L1" s="568"/>
      <c r="M1" s="568"/>
      <c r="N1" s="9"/>
    </row>
    <row r="2" spans="1:23" ht="77.25" customHeight="1" thickBot="1" x14ac:dyDescent="0.3">
      <c r="A2" s="359" t="s">
        <v>133</v>
      </c>
      <c r="B2" s="359"/>
      <c r="C2" s="359"/>
      <c r="D2" s="359"/>
      <c r="E2" s="359"/>
      <c r="F2" s="359"/>
      <c r="G2" s="359"/>
      <c r="H2" s="359"/>
      <c r="I2" s="359"/>
      <c r="J2" s="359"/>
      <c r="K2" s="359"/>
      <c r="L2" s="359"/>
      <c r="M2" s="359"/>
      <c r="N2" s="11"/>
    </row>
    <row r="3" spans="1:23" ht="32.25" customHeight="1" x14ac:dyDescent="0.25">
      <c r="A3" s="360" t="s">
        <v>0</v>
      </c>
      <c r="B3" s="360" t="s">
        <v>1</v>
      </c>
      <c r="C3" s="360" t="s">
        <v>2</v>
      </c>
      <c r="D3" s="360"/>
      <c r="E3" s="360"/>
      <c r="F3" s="360"/>
      <c r="G3" s="360" t="s">
        <v>3</v>
      </c>
      <c r="H3" s="361" t="s">
        <v>4</v>
      </c>
      <c r="I3" s="362" t="s">
        <v>23</v>
      </c>
      <c r="J3" s="362" t="s">
        <v>131</v>
      </c>
      <c r="K3" s="363" t="s">
        <v>46</v>
      </c>
      <c r="L3" s="363"/>
      <c r="M3" s="363"/>
      <c r="N3" s="11"/>
    </row>
    <row r="4" spans="1:23" s="2" customFormat="1" ht="19.5" customHeight="1" x14ac:dyDescent="0.25">
      <c r="A4" s="360"/>
      <c r="B4" s="360"/>
      <c r="C4" s="360" t="s">
        <v>5</v>
      </c>
      <c r="D4" s="363" t="s">
        <v>128</v>
      </c>
      <c r="E4" s="363"/>
      <c r="F4" s="363"/>
      <c r="G4" s="360"/>
      <c r="H4" s="361"/>
      <c r="I4" s="360"/>
      <c r="J4" s="360"/>
      <c r="K4" s="363">
        <v>2021</v>
      </c>
      <c r="L4" s="363">
        <v>2022</v>
      </c>
      <c r="M4" s="363">
        <v>2023</v>
      </c>
      <c r="N4" s="12"/>
    </row>
    <row r="5" spans="1:23" s="5" customFormat="1" ht="112.5" customHeight="1" x14ac:dyDescent="0.35">
      <c r="A5" s="360"/>
      <c r="B5" s="360"/>
      <c r="C5" s="360"/>
      <c r="D5" s="341">
        <v>2021</v>
      </c>
      <c r="E5" s="341">
        <v>2022</v>
      </c>
      <c r="F5" s="341">
        <v>2023</v>
      </c>
      <c r="G5" s="360"/>
      <c r="H5" s="361"/>
      <c r="I5" s="360"/>
      <c r="J5" s="360"/>
      <c r="K5" s="363"/>
      <c r="L5" s="363"/>
      <c r="M5" s="363"/>
      <c r="N5" s="13"/>
    </row>
    <row r="6" spans="1:23" s="5" customFormat="1" ht="30" customHeight="1" x14ac:dyDescent="0.35">
      <c r="A6" s="377" t="s">
        <v>6</v>
      </c>
      <c r="B6" s="380" t="s">
        <v>44</v>
      </c>
      <c r="C6" s="364">
        <v>25</v>
      </c>
      <c r="D6" s="364">
        <v>25</v>
      </c>
      <c r="E6" s="364"/>
      <c r="F6" s="364"/>
      <c r="G6" s="381" t="s">
        <v>42</v>
      </c>
      <c r="H6" s="369" t="s">
        <v>125</v>
      </c>
      <c r="I6" s="51" t="s">
        <v>47</v>
      </c>
      <c r="J6" s="27">
        <f>K6+L6+M6</f>
        <v>0</v>
      </c>
      <c r="K6" s="342">
        <f>' Березно1'!M6+Володимирець!M6+Висоцьк!M6+Дубно!M6+Дубровиця!M6+Зарічне!M6+Клевань!M6+Клесів!M6+Костопіль!M6+Млинів!M6+Остки!M6+Острог!M6+Рівне!M6+Рокитно!M6+Рафалівка!M6+Сарни!M6+'Соснівка (2)'!M6+'Рокитно СЛАП'!M6</f>
        <v>0</v>
      </c>
      <c r="L6" s="342">
        <f>' Березно1'!N6+Володимирець!N6+Висоцьк!N6+Дубно!N6+Дубровиця!N6+Зарічне!N6+Клевань!N6+Клесів!N6+Костопіль!N6+Млинів!N6+Остки!N6+Острог!N6+Рівне!N6+Рокитно!N6+Рафалівка!N6+Сарни!N6+'Соснівка (2)'!N6+'Рокитно СЛАП'!N6</f>
        <v>0</v>
      </c>
      <c r="M6" s="342">
        <f>' Березно1'!O6+Володимирець!O6+Висоцьк!O6+Дубно!O6+Дубровиця!O6+Зарічне!O6+Клевань!O6+Клесів!O6+Костопіль!O6+Млинів!O6+Остки!O6+Острог!O6+Рівне!O6+Рокитно!O6+Рафалівка!O6+Сарни!O6+'Соснівка (2)'!O6+'Рокитно СЛАП'!O6</f>
        <v>0</v>
      </c>
      <c r="N6" s="13"/>
    </row>
    <row r="7" spans="1:23" s="5" customFormat="1" ht="95.25" customHeight="1" x14ac:dyDescent="0.35">
      <c r="A7" s="378"/>
      <c r="B7" s="380"/>
      <c r="C7" s="364"/>
      <c r="D7" s="364"/>
      <c r="E7" s="364"/>
      <c r="F7" s="364"/>
      <c r="G7" s="382"/>
      <c r="H7" s="370"/>
      <c r="I7" s="52" t="s">
        <v>22</v>
      </c>
      <c r="J7" s="27">
        <f t="shared" ref="J7:J15" si="0">K7+L7+M7</f>
        <v>7.5</v>
      </c>
      <c r="K7" s="342">
        <v>7.5</v>
      </c>
      <c r="L7" s="342"/>
      <c r="M7" s="342"/>
      <c r="N7" s="13"/>
    </row>
    <row r="8" spans="1:23" s="5" customFormat="1" ht="29.25" customHeight="1" x14ac:dyDescent="0.35">
      <c r="A8" s="378"/>
      <c r="B8" s="54"/>
      <c r="C8" s="26"/>
      <c r="D8" s="26"/>
      <c r="E8" s="338"/>
      <c r="F8" s="26"/>
      <c r="G8" s="32"/>
      <c r="H8" s="55"/>
      <c r="I8" s="45" t="s">
        <v>31</v>
      </c>
      <c r="J8" s="27">
        <f t="shared" si="0"/>
        <v>7.5</v>
      </c>
      <c r="K8" s="56">
        <f>K9+K10</f>
        <v>7.5</v>
      </c>
      <c r="L8" s="56">
        <f>L9+L10</f>
        <v>0</v>
      </c>
      <c r="M8" s="56">
        <f>M9+M10</f>
        <v>0</v>
      </c>
      <c r="N8" s="13"/>
    </row>
    <row r="9" spans="1:23" s="5" customFormat="1" ht="33.75" customHeight="1" x14ac:dyDescent="0.35">
      <c r="A9" s="378"/>
      <c r="B9" s="18"/>
      <c r="C9" s="28"/>
      <c r="D9" s="29"/>
      <c r="E9" s="29"/>
      <c r="F9" s="29"/>
      <c r="G9" s="32"/>
      <c r="H9" s="57" t="s">
        <v>30</v>
      </c>
      <c r="I9" s="58" t="s">
        <v>47</v>
      </c>
      <c r="J9" s="27">
        <f t="shared" si="0"/>
        <v>0</v>
      </c>
      <c r="K9" s="56">
        <f t="shared" ref="K9:M10" si="1">K6</f>
        <v>0</v>
      </c>
      <c r="L9" s="56">
        <f t="shared" si="1"/>
        <v>0</v>
      </c>
      <c r="M9" s="56">
        <f t="shared" si="1"/>
        <v>0</v>
      </c>
      <c r="N9" s="13"/>
      <c r="W9" s="5" t="s">
        <v>127</v>
      </c>
    </row>
    <row r="10" spans="1:23" s="5" customFormat="1" ht="45.75" customHeight="1" x14ac:dyDescent="0.35">
      <c r="A10" s="379"/>
      <c r="B10" s="18"/>
      <c r="C10" s="28"/>
      <c r="D10" s="29"/>
      <c r="E10" s="29"/>
      <c r="F10" s="29"/>
      <c r="G10" s="29"/>
      <c r="H10" s="55"/>
      <c r="I10" s="337" t="s">
        <v>22</v>
      </c>
      <c r="J10" s="27">
        <f t="shared" si="0"/>
        <v>7.5</v>
      </c>
      <c r="K10" s="59">
        <f t="shared" si="1"/>
        <v>7.5</v>
      </c>
      <c r="L10" s="59">
        <f t="shared" si="1"/>
        <v>0</v>
      </c>
      <c r="M10" s="59">
        <f t="shared" si="1"/>
        <v>0</v>
      </c>
      <c r="N10" s="13"/>
    </row>
    <row r="11" spans="1:23" s="5" customFormat="1" ht="34.5" customHeight="1" x14ac:dyDescent="0.35">
      <c r="A11" s="371" t="s">
        <v>7</v>
      </c>
      <c r="B11" s="374" t="s">
        <v>43</v>
      </c>
      <c r="C11" s="364">
        <v>12017</v>
      </c>
      <c r="D11" s="376">
        <v>3899</v>
      </c>
      <c r="E11" s="376">
        <v>4014</v>
      </c>
      <c r="F11" s="376">
        <v>4104</v>
      </c>
      <c r="G11" s="374" t="s">
        <v>24</v>
      </c>
      <c r="H11" s="369" t="s">
        <v>125</v>
      </c>
      <c r="I11" s="52" t="s">
        <v>47</v>
      </c>
      <c r="J11" s="339">
        <f t="shared" si="0"/>
        <v>4909</v>
      </c>
      <c r="K11" s="335">
        <f>' Березно1'!M11+Володимирець!M11+Висоцьк!M11+Дубно!M11+Дубровиця!M11+Зарічне!M11+Клевань!M11+Клесів!M11+Костопіль!M11+Млинів!M11+Остки!M11+Острог!M11+Рівне!M11+Рокитно!M11+Рафалівка!M11+Сарни!M11+'Соснівка (2)'!M11+'Рокитно СЛАП'!M11</f>
        <v>1477</v>
      </c>
      <c r="L11" s="335">
        <f>' Березно1'!N11+Володимирець!N11+Висоцьк!N11+Дубно!N11+Дубровиця!N11+Зарічне!N11+Клевань!N11+Клесів!N11+Костопіль!N11+Млинів!N11+Остки!N11+Острог!N11+Рівне!N11+Рокитно!N11+Рафалівка!N11+Сарни!N11+'Соснівка (2)'!N11+'Рокитно СЛАП'!N11</f>
        <v>1658</v>
      </c>
      <c r="M11" s="335">
        <f>' Березно1'!O11+Володимирець!O11+Висоцьк!O11+Дубно!O11+Дубровиця!O11+Зарічне!O11+Клевань!O11+Клесів!O11+Костопіль!O11+Млинів!O11+Остки!O11+Острог!O11+Рівне!O11+Рокитно!O11+Рафалівка!O11+Сарни!O11+'Соснівка (2)'!O11+'Рокитно СЛАП'!O11</f>
        <v>1774</v>
      </c>
      <c r="N11" s="13"/>
    </row>
    <row r="12" spans="1:23" s="5" customFormat="1" ht="48.75" customHeight="1" x14ac:dyDescent="0.35">
      <c r="A12" s="372"/>
      <c r="B12" s="375"/>
      <c r="C12" s="364"/>
      <c r="D12" s="376"/>
      <c r="E12" s="376"/>
      <c r="F12" s="376"/>
      <c r="G12" s="375"/>
      <c r="H12" s="391"/>
      <c r="I12" s="52" t="s">
        <v>22</v>
      </c>
      <c r="J12" s="339">
        <f t="shared" si="0"/>
        <v>77241</v>
      </c>
      <c r="K12" s="335">
        <f>' Березно1'!M12+Володимирець!M12+Висоцьк!M12+Дубно!M12+Дубровиця!M12+Зарічне!M12+Клевань!M12+Клесів!M12+Костопіль!M12+Млинів!M12+Остки!M12+Острог!M12+Рівне!M12+Рокитно!M12+Рафалівка!M12+Сарни!M12+'Соснівка (2)'!M12+'Рокитно СЛАП'!M12</f>
        <v>24428.6</v>
      </c>
      <c r="L12" s="335">
        <f>' Березно1'!N12+Володимирець!N12+Висоцьк!N12+Дубно!N12+Дубровиця!N12+Зарічне!N12+Клевань!N12+Клесів!N12+Костопіль!N12+Млинів!N12+Остки!N12+Острог!N12+Рівне!N12+Рокитно!N12+Рафалівка!N12+Сарни!N12+'Соснівка (2)'!N12+'Рокитно СЛАП'!N12</f>
        <v>25753.200000000001</v>
      </c>
      <c r="M12" s="335">
        <f>' Березно1'!O12+Володимирець!O12+Висоцьк!O12+Дубно!O12+Дубровиця!O12+Зарічне!O12+Клевань!O12+Клесів!O12+Костопіль!O12+Млинів!O12+Остки!O12+Острог!O12+Рівне!O12+Рокитно!O12+Рафалівка!O12+Сарни!O12+'Соснівка (2)'!O12+'Рокитно СЛАП'!O12</f>
        <v>27059.200000000001</v>
      </c>
      <c r="N12" s="13"/>
    </row>
    <row r="13" spans="1:23" s="5" customFormat="1" ht="43.5" customHeight="1" x14ac:dyDescent="0.35">
      <c r="A13" s="372"/>
      <c r="B13" s="20"/>
      <c r="C13" s="21"/>
      <c r="D13" s="22"/>
      <c r="E13" s="22"/>
      <c r="F13" s="22"/>
      <c r="G13" s="392" t="s">
        <v>25</v>
      </c>
      <c r="H13" s="391"/>
      <c r="I13" s="51" t="s">
        <v>47</v>
      </c>
      <c r="J13" s="339">
        <f t="shared" si="0"/>
        <v>1890</v>
      </c>
      <c r="K13" s="335">
        <f>' Березно1'!M13+Володимирець!M13+Висоцьк!M13+Дубно!M13+Дубровиця!M13+Зарічне!M13+Клевань!M13+Клесів!M13+Костопіль!M13+Млинів!M13+Остки!M13+Острог!M13+Рівне!M13+Рокитно!M13+Рафалівка!M13+Сарни!M13+'Соснівка (2)'!M13+'Рокитно СЛАП'!M13</f>
        <v>600</v>
      </c>
      <c r="L13" s="335">
        <f>' Березно1'!N13+Володимирець!N13+Висоцьк!N13+Дубно!N13+Дубровиця!N13+Зарічне!N13+Клевань!N13+Клесів!N13+Костопіль!N13+Млинів!N13+Остки!N13+Острог!N13+Рівне!N13+Рокитно!N13+Рафалівка!N13+Сарни!N13+'Соснівка (2)'!N13+'Рокитно СЛАП'!N13</f>
        <v>630</v>
      </c>
      <c r="M13" s="335">
        <f>' Березно1'!O13+Володимирець!O13+Висоцьк!O13+Дубно!O13+Дубровиця!O13+Зарічне!O13+Клевань!O13+Клесів!O13+Костопіль!O13+Млинів!O13+Остки!O13+Острог!O13+Рівне!O13+Рокитно!O13+Рафалівка!O13+Сарни!O13+'Соснівка (2)'!O13+'Рокитно СЛАП'!O13</f>
        <v>660</v>
      </c>
      <c r="N13" s="13"/>
    </row>
    <row r="14" spans="1:23" s="5" customFormat="1" ht="49.5" customHeight="1" x14ac:dyDescent="0.35">
      <c r="A14" s="372"/>
      <c r="B14" s="25"/>
      <c r="C14" s="25"/>
      <c r="D14" s="25"/>
      <c r="E14" s="25"/>
      <c r="F14" s="25"/>
      <c r="G14" s="393"/>
      <c r="H14" s="391"/>
      <c r="I14" s="340" t="s">
        <v>22</v>
      </c>
      <c r="J14" s="339">
        <f t="shared" si="0"/>
        <v>43800.399999999994</v>
      </c>
      <c r="K14" s="335">
        <f>' Березно1'!M14+Володимирець!M14+Висоцьк!M14+Дубно!M14+Дубровиця!M14+Зарічне!M14+Клевань!M14+Клесів!M14+Костопіль!M14+Млинів!M14+Остки!M14+Острог!M14+Рівне!M14+Рокитно!M14+Рафалівка!M14+Сарни!M14+'Соснівка (2)'!M14+'Рокитно СЛАП'!M14</f>
        <v>13986.9</v>
      </c>
      <c r="L14" s="335">
        <f>' Березно1'!N14+Володимирець!N14+Висоцьк!N14+Дубно!N14+Дубровиця!N14+Зарічне!N14+Клевань!N14+Клесів!N14+Костопіль!N14+Млинів!N14+Остки!N14+Острог!N14+Рівне!N14+Рокитно!N14+Рафалівка!N14+Сарни!N14+'Соснівка (2)'!N14+'Рокитно СЛАП'!N14</f>
        <v>14570.2</v>
      </c>
      <c r="M14" s="335">
        <f>' Березно1'!O14+Володимирець!O14+Висоцьк!O14+Дубно!O14+Дубровиця!O14+Зарічне!O14+Клевань!O14+Клесів!O14+Костопіль!O14+Млинів!O14+Остки!O14+Острог!O14+Рівне!O14+Рокитно!O14+Рафалівка!O14+Сарни!O14+'Соснівка (2)'!O14+'Рокитно СЛАП'!O14</f>
        <v>15243.3</v>
      </c>
      <c r="N14" s="13"/>
    </row>
    <row r="15" spans="1:23" s="5" customFormat="1" ht="39.75" customHeight="1" x14ac:dyDescent="0.35">
      <c r="A15" s="372"/>
      <c r="B15" s="517" t="s">
        <v>129</v>
      </c>
      <c r="C15" s="419">
        <f>D15+E15+F15</f>
        <v>80.329999999999984</v>
      </c>
      <c r="D15" s="419">
        <v>27.009999999999998</v>
      </c>
      <c r="E15" s="419">
        <v>26.659999999999997</v>
      </c>
      <c r="F15" s="419">
        <v>26.659999999999997</v>
      </c>
      <c r="G15" s="366" t="s">
        <v>26</v>
      </c>
      <c r="H15" s="391"/>
      <c r="I15" s="51" t="s">
        <v>47</v>
      </c>
      <c r="J15" s="339">
        <f t="shared" si="0"/>
        <v>0</v>
      </c>
      <c r="K15" s="335">
        <f>' Березно1'!M15+Володимирець!M15+Висоцьк!M15+Дубно!M15+Дубровиця!M15+Зарічне!M15+Клевань!M15+Клесів!M15+Костопіль!M15+Млинів!M15+Остки!M15+Острог!M15+Рівне!M15+Рокитно!M15+Рафалівка!M15+Сарни!M15+'Соснівка (2)'!M15+'Рокитно СЛАП'!M15</f>
        <v>0</v>
      </c>
      <c r="L15" s="335">
        <f>' Березно1'!N15+Володимирець!N15+Висоцьк!N15+Дубно!N15+Дубровиця!N15+Зарічне!N15+Клевань!N15+Клесів!N15+Костопіль!N15+Млинів!N15+Остки!N15+Острог!N15+Рівне!N15+Рокитно!N15+Рафалівка!N15+Сарни!N15+'Соснівка (2)'!N15+'Рокитно СЛАП'!N15</f>
        <v>0</v>
      </c>
      <c r="M15" s="335">
        <f>' Березно1'!O15+Володимирець!O15+Висоцьк!O15+Дубно!O15+Дубровиця!O15+Зарічне!O15+Клевань!O15+Клесів!O15+Костопіль!O15+Млинів!O15+Остки!O15+Острог!O15+Рівне!O15+Рокитно!O15+Рафалівка!O15+Сарни!O15+'Соснівка (2)'!O15+'Рокитно СЛАП'!O15</f>
        <v>0</v>
      </c>
      <c r="N15" s="13"/>
    </row>
    <row r="16" spans="1:23" s="5" customFormat="1" ht="42" customHeight="1" x14ac:dyDescent="0.35">
      <c r="A16" s="372"/>
      <c r="B16" s="520"/>
      <c r="C16" s="365"/>
      <c r="D16" s="419"/>
      <c r="E16" s="419"/>
      <c r="F16" s="419"/>
      <c r="G16" s="367"/>
      <c r="H16" s="391"/>
      <c r="I16" s="390" t="s">
        <v>22</v>
      </c>
      <c r="J16" s="388">
        <f>K16+L16+M16</f>
        <v>516010.3</v>
      </c>
      <c r="K16" s="383">
        <f>' Березно1'!M16+Володимирець!M16+Висоцьк!M16+Дубно!M16+Дубровиця!M16+Зарічне!M16+Клевань!M16+Клесів!M16+Костопіль!M16+Млинів!M16+Остки!M16+Острог!M16+Рівне!M16+Рокитно!M16+Рафалівка!M16+Сарни!M16+'Соснівка (2)'!M16+'Рокитно СЛАП'!M16</f>
        <v>164316.79999999999</v>
      </c>
      <c r="L16" s="383">
        <f>' Березно1'!N16+Володимирець!N16+Висоцьк!N16+Дубно!N16+Дубровиця!N16+Зарічне!N16+Клевань!N16+Клесів!N16+Костопіль!N16+Млинів!N16+Остки!N16+Острог!N16+Рівне!N16+Рокитно!N16+Рафалівка!N16+Сарни!N16+'Соснівка (2)'!N16+'Рокитно СЛАП'!N16</f>
        <v>171550.5</v>
      </c>
      <c r="M16" s="383">
        <f>' Березно1'!O16+Володимирець!O16+Висоцьк!O16+Дубно!O16+Дубровиця!O16+Зарічне!O16+Клевань!O16+Клесів!O16+Костопіль!O16+Млинів!O16+Остки!O16+Острог!O16+Рівне!O16+Рокитно!O16+Рафалівка!O16+Сарни!O16+'Соснівка (2)'!O16+'Рокитно СЛАП'!O16</f>
        <v>180143</v>
      </c>
      <c r="N16" s="13"/>
    </row>
    <row r="17" spans="1:14" s="5" customFormat="1" ht="45.75" customHeight="1" x14ac:dyDescent="0.35">
      <c r="A17" s="372"/>
      <c r="B17" s="381"/>
      <c r="C17" s="334">
        <v>2123.5</v>
      </c>
      <c r="D17" s="333">
        <v>710.5</v>
      </c>
      <c r="E17" s="333">
        <v>707.5</v>
      </c>
      <c r="F17" s="333">
        <v>705.5</v>
      </c>
      <c r="G17" s="368"/>
      <c r="H17" s="391"/>
      <c r="I17" s="390"/>
      <c r="J17" s="389"/>
      <c r="K17" s="384"/>
      <c r="L17" s="384"/>
      <c r="M17" s="384"/>
      <c r="N17" s="13"/>
    </row>
    <row r="18" spans="1:14" s="5" customFormat="1" ht="42" customHeight="1" x14ac:dyDescent="0.35">
      <c r="A18" s="565"/>
      <c r="B18" s="351"/>
      <c r="C18" s="352"/>
      <c r="D18" s="353"/>
      <c r="E18" s="353"/>
      <c r="F18" s="354"/>
      <c r="G18" s="366" t="s">
        <v>27</v>
      </c>
      <c r="H18" s="391"/>
      <c r="I18" s="51" t="s">
        <v>47</v>
      </c>
      <c r="J18" s="53">
        <f>K18+L18+M18</f>
        <v>0</v>
      </c>
      <c r="K18" s="335">
        <f>' Березно1'!M18+Володимирець!M18+Висоцьк!M18+Дубно!M18+Дубровиця!M18+Зарічне!M18+Клевань!M18+Клесів!M18+Костопіль!M18+Млинів!M18+Остки!M18+Острог!M18+Рівне!M18+Рокитно!M18+Рафалівка!M18+Сарни!M18+'Соснівка (2)'!M18+'Рокитно СЛАП'!M18</f>
        <v>0</v>
      </c>
      <c r="L18" s="335">
        <f>' Березно1'!N18+Володимирець!N18+Висоцьк!N18+Дубно!N18+Дубровиця!N18+Зарічне!N18+Клевань!N18+Клесів!N18+Костопіль!N18+Млинів!N18+Остки!N18+Острог!N18+Рівне!N18+Рокитно!N18+Рафалівка!N18+Сарни!N18+'Соснівка (2)'!N18+'Рокитно СЛАП'!N18</f>
        <v>0</v>
      </c>
      <c r="M18" s="335">
        <f>' Березно1'!O18+Володимирець!O18+Висоцьк!O18+Дубно!O18+Дубровиця!O18+Зарічне!O18+Клевань!O18+Клесів!O18+Костопіль!O18+Млинів!O18+Остки!O18+Острог!O18+Рівне!O18+Рокитно!O18+Рафалівка!O18+Сарни!O18+'Соснівка (2)'!O18+'Рокитно СЛАП'!O18</f>
        <v>0</v>
      </c>
      <c r="N18" s="13"/>
    </row>
    <row r="19" spans="1:14" s="5" customFormat="1" ht="51" customHeight="1" x14ac:dyDescent="0.35">
      <c r="A19" s="565"/>
      <c r="B19" s="355"/>
      <c r="C19" s="356"/>
      <c r="D19" s="100"/>
      <c r="E19" s="100"/>
      <c r="F19" s="357"/>
      <c r="G19" s="368"/>
      <c r="H19" s="391"/>
      <c r="I19" s="340" t="s">
        <v>22</v>
      </c>
      <c r="J19" s="53">
        <f>K19+L19+M19</f>
        <v>42317</v>
      </c>
      <c r="K19" s="335">
        <f>' Березно1'!M19+Володимирець!M19+Висоцьк!M19+Дубно!M19+Дубровиця!M19+Зарічне!M19+Клевань!M19+Клесів!M19+Костопіль!M19+Млинів!M19+Остки!M19+Острог!M19+Рівне!M19+Рокитно!M19+Рафалівка!M19+Сарни!M19+'Соснівка (2)'!M19+'Рокитно СЛАП'!M19</f>
        <v>8908</v>
      </c>
      <c r="L19" s="335">
        <f>' Березно1'!N19+Володимирець!N19+Висоцьк!N19+Дубно!N19+Дубровиця!N19+Зарічне!N19+Клевань!N19+Клесів!N19+Костопіль!N19+Млинів!N19+Остки!N19+Острог!N19+Рівне!N19+Рокитно!N19+Рафалівка!N19+Сарни!N19+'Соснівка (2)'!N19+'Рокитно СЛАП'!N19</f>
        <v>10720.2</v>
      </c>
      <c r="M19" s="335">
        <f>' Березно1'!O19+Володимирець!O19+Висоцьк!O19+Дубно!O19+Дубровиця!O19+Зарічне!O19+Клевань!O19+Клесів!O19+Костопіль!O19+Млинів!O19+Остки!O19+Острог!O19+Рівне!O19+Рокитно!O19+Рафалівка!O19+Сарни!O19+'Соснівка (2)'!O19+'Рокитно СЛАП'!O19</f>
        <v>22688.799999999999</v>
      </c>
      <c r="N19" s="13"/>
    </row>
    <row r="20" spans="1:14" s="5" customFormat="1" ht="42" customHeight="1" x14ac:dyDescent="0.35">
      <c r="A20" s="372"/>
      <c r="B20" s="371" t="s">
        <v>48</v>
      </c>
      <c r="C20" s="42"/>
      <c r="D20" s="383">
        <v>719.4</v>
      </c>
      <c r="E20" s="383">
        <v>704.1</v>
      </c>
      <c r="F20" s="383">
        <v>704.1</v>
      </c>
      <c r="G20" s="387" t="s">
        <v>28</v>
      </c>
      <c r="H20" s="391"/>
      <c r="I20" s="377" t="s">
        <v>47</v>
      </c>
      <c r="J20" s="388">
        <v>0</v>
      </c>
      <c r="K20" s="383">
        <f>' Березно1'!M20+Володимирець!M20+Висоцьк!M20+Дубно!M20+Дубровиця!M20+Зарічне!M20+Клевань!M20+Клесів!M20+Костопіль!M20+Млинів!M20+Остки!M20+Острог!M20+Рівне!M20+Рокитно!M20+Рафалівка!M20+Сарни!M20+'Соснівка (2)'!M20+'Рокитно СЛАП'!M20</f>
        <v>0</v>
      </c>
      <c r="L20" s="383">
        <f>' Березно1'!N20+Володимирець!N20+Висоцьк!N20+Дубно!N20+Дубровиця!N20+Зарічне!N20+Клевань!N20+Клесів!N20+Костопіль!N20+Млинів!N20+Остки!N20+Острог!N20+Рівне!N20+Рокитно!N20+Рафалівка!N20+Сарни!N20+'Соснівка (2)'!N20+'Рокитно СЛАП'!N20</f>
        <v>0</v>
      </c>
      <c r="M20" s="383">
        <f>' Березно1'!O20+Володимирець!O20+Висоцьк!O20+Дубно!O20+Дубровиця!O20+Зарічне!O20+Клевань!O20+Клесів!O20+Костопіль!O20+Млинів!O20+Остки!O20+Острог!O20+Рівне!O20+Рокитно!O20+Рафалівка!O20+Сарни!O20+'Соснівка (2)'!O20+'Рокитно СЛАП'!O20</f>
        <v>0</v>
      </c>
      <c r="N20" s="13"/>
    </row>
    <row r="21" spans="1:14" s="5" customFormat="1" ht="31.5" customHeight="1" x14ac:dyDescent="0.35">
      <c r="A21" s="372"/>
      <c r="B21" s="373"/>
      <c r="C21" s="344"/>
      <c r="D21" s="384"/>
      <c r="E21" s="384"/>
      <c r="F21" s="384"/>
      <c r="G21" s="387"/>
      <c r="H21" s="391"/>
      <c r="I21" s="379"/>
      <c r="J21" s="389"/>
      <c r="K21" s="384"/>
      <c r="L21" s="384"/>
      <c r="M21" s="384"/>
      <c r="N21" s="13"/>
    </row>
    <row r="22" spans="1:14" s="5" customFormat="1" ht="71.25" customHeight="1" x14ac:dyDescent="0.35">
      <c r="A22" s="372"/>
      <c r="B22" s="64" t="s">
        <v>8</v>
      </c>
      <c r="C22" s="65"/>
      <c r="D22" s="343">
        <v>18</v>
      </c>
      <c r="E22" s="343">
        <v>18</v>
      </c>
      <c r="F22" s="343">
        <v>18</v>
      </c>
      <c r="G22" s="368"/>
      <c r="H22" s="370"/>
      <c r="I22" s="66" t="s">
        <v>22</v>
      </c>
      <c r="J22" s="53">
        <f>K22+L22+M22</f>
        <v>820695.5</v>
      </c>
      <c r="K22" s="335">
        <f>' Березно1'!M22+Володимирець!M22+Висоцьк!M22+Дубно!M22+Дубровиця!M22+Зарічне!M22+Клевань!M22+Клесів!M22+Костопіль!M22+Млинів!M22+Остки!M22+Острог!M22+Рівне!M22+Рокитно!M22+Рафалівка!M22+Сарни!M22+'Соснівка (2)'!M22+'Рокитно СЛАП'!M22</f>
        <v>265588</v>
      </c>
      <c r="L22" s="335">
        <f>' Березно1'!N22+Володимирець!N22+Висоцьк!N22+Дубно!N22+Дубровиця!N22+Зарічне!N22+Клевань!N22+Клесів!N22+Костопіль!N22+Млинів!N22+Остки!N22+Острог!N22+Рівне!N22+Рокитно!N22+Рафалівка!N22+Сарни!N22+'Соснівка (2)'!N22+'Рокитно СЛАП'!N22</f>
        <v>274014</v>
      </c>
      <c r="M22" s="335">
        <f>' Березно1'!O22+Володимирець!O22+Висоцьк!O22+Дубно!O22+Дубровиця!O22+Зарічне!O22+Клевань!O22+Клесів!O22+Костопіль!O22+Млинів!O22+Остки!O22+Острог!O22+Рівне!O22+Рокитно!O22+Рафалівка!O22+Сарни!O22+'Соснівка (2)'!O22+'Рокитно СЛАП'!O22</f>
        <v>281093.5</v>
      </c>
      <c r="N22" s="13"/>
    </row>
    <row r="23" spans="1:14" s="5" customFormat="1" ht="33.75" customHeight="1" x14ac:dyDescent="0.35">
      <c r="A23" s="372"/>
      <c r="B23" s="67"/>
      <c r="C23" s="68"/>
      <c r="D23" s="68"/>
      <c r="E23" s="68"/>
      <c r="F23" s="68"/>
      <c r="G23" s="68"/>
      <c r="H23" s="69"/>
      <c r="I23" s="70" t="s">
        <v>9</v>
      </c>
      <c r="J23" s="71">
        <f t="shared" ref="J23:M23" si="2">J24+J25</f>
        <v>1506863.2</v>
      </c>
      <c r="K23" s="71">
        <f t="shared" si="2"/>
        <v>479305.3</v>
      </c>
      <c r="L23" s="71">
        <f t="shared" si="2"/>
        <v>498896.1</v>
      </c>
      <c r="M23" s="71">
        <f t="shared" si="2"/>
        <v>528661.80000000005</v>
      </c>
      <c r="N23" s="13"/>
    </row>
    <row r="24" spans="1:14" s="5" customFormat="1" ht="28.5" customHeight="1" x14ac:dyDescent="0.35">
      <c r="A24" s="372"/>
      <c r="B24" s="18"/>
      <c r="C24" s="29"/>
      <c r="D24" s="29"/>
      <c r="E24" s="29"/>
      <c r="F24" s="29"/>
      <c r="G24" s="29"/>
      <c r="H24" s="72" t="s">
        <v>10</v>
      </c>
      <c r="I24" s="43" t="s">
        <v>33</v>
      </c>
      <c r="J24" s="53">
        <f>K24+L24+M24</f>
        <v>6799</v>
      </c>
      <c r="K24" s="53">
        <f>K11+K13+K15+K18+K20</f>
        <v>2077</v>
      </c>
      <c r="L24" s="53">
        <f>L11+L13+L15+L18+L20</f>
        <v>2288</v>
      </c>
      <c r="M24" s="53">
        <f>M11+M13+M15+M18+M20</f>
        <v>2434</v>
      </c>
      <c r="N24" s="13"/>
    </row>
    <row r="25" spans="1:14" s="5" customFormat="1" ht="49.5" customHeight="1" x14ac:dyDescent="0.35">
      <c r="A25" s="373"/>
      <c r="B25" s="73"/>
      <c r="C25" s="73"/>
      <c r="D25" s="73"/>
      <c r="E25" s="73"/>
      <c r="F25" s="73"/>
      <c r="G25" s="73"/>
      <c r="H25" s="74"/>
      <c r="I25" s="45" t="s">
        <v>22</v>
      </c>
      <c r="J25" s="53">
        <f>K25+L25+M25</f>
        <v>1500064.2</v>
      </c>
      <c r="K25" s="53">
        <f>K12+K14+K16+K19+K22</f>
        <v>477228.3</v>
      </c>
      <c r="L25" s="53">
        <f>L12+L14+L16+L19+L22</f>
        <v>496608.1</v>
      </c>
      <c r="M25" s="53">
        <f>M12+M14+M16+M19+M22</f>
        <v>526227.80000000005</v>
      </c>
      <c r="N25" s="13"/>
    </row>
    <row r="26" spans="1:14" s="5" customFormat="1" ht="39.75" customHeight="1" x14ac:dyDescent="0.35">
      <c r="A26" s="371" t="s">
        <v>11</v>
      </c>
      <c r="B26" s="397" t="s">
        <v>57</v>
      </c>
      <c r="C26" s="566"/>
      <c r="D26" s="419">
        <v>19.880000000000003</v>
      </c>
      <c r="E26" s="419">
        <v>19.930000000000003</v>
      </c>
      <c r="F26" s="419">
        <v>20.03</v>
      </c>
      <c r="G26" s="366" t="s">
        <v>40</v>
      </c>
      <c r="H26" s="371" t="s">
        <v>125</v>
      </c>
      <c r="I26" s="51" t="s">
        <v>47</v>
      </c>
      <c r="J26" s="53">
        <f>K26+L26+M26</f>
        <v>0</v>
      </c>
      <c r="K26" s="342">
        <f>' Березно1'!M26+Володимирець!M26+Висоцьк!M26+Дубно!M26+Дубровиця!M26+Зарічне!M26+Клевань!M26+Клесів!M26+Костопіль!M26+Млинів!M26+Остки!M26+Острог!M26+Рівне!M26+Рокитно!M26+Рафалівка!M26+Сарни!M26+'Соснівка (2)'!M26+'Рокитно СЛАП'!M26</f>
        <v>0</v>
      </c>
      <c r="L26" s="342">
        <f>' Березно1'!N26+Володимирець!N26+Висоцьк!N26+Дубно!N26+Дубровиця!N26+Зарічне!N26+Клевань!N26+Клесів!N26+Костопіль!N26+Млинів!N26+Остки!N26+Острог!N26+Рівне!N26+Рокитно!N26+Рафалівка!N26+Сарни!N26+'Соснівка (2)'!N26+'Рокитно СЛАП'!N26</f>
        <v>0</v>
      </c>
      <c r="M26" s="342">
        <f>' Березно1'!O26+Володимирець!O26+Висоцьк!O26+Дубно!O26+Дубровиця!O26+Зарічне!O26+Клевань!O26+Клесів!O26+Костопіль!O26+Млинів!O26+Остки!O26+Острог!O26+Рівне!O26+Рокитно!O26+Рафалівка!O26+Сарни!O26+'Соснівка (2)'!O26+'Рокитно СЛАП'!O26</f>
        <v>0</v>
      </c>
      <c r="N26" s="13"/>
    </row>
    <row r="27" spans="1:14" s="5" customFormat="1" ht="60" customHeight="1" x14ac:dyDescent="0.35">
      <c r="A27" s="372"/>
      <c r="B27" s="397"/>
      <c r="C27" s="567"/>
      <c r="D27" s="419"/>
      <c r="E27" s="419"/>
      <c r="F27" s="419"/>
      <c r="G27" s="368"/>
      <c r="H27" s="372"/>
      <c r="I27" s="340" t="s">
        <v>22</v>
      </c>
      <c r="J27" s="53">
        <f>K27+L27+M27</f>
        <v>40209.5</v>
      </c>
      <c r="K27" s="342">
        <f>' Березно1'!M27+Володимирець!M27+Висоцьк!M27+Дубно!M27+Дубровиця!M27+Зарічне!M27+Клевань!M27+Клесів!M27+Костопіль!M27+Млинів!M27+Остки!M27+Острог!M27+Рівне!M27+Рокитно!M27+Рафалівка!M27+Сарни!M27+'Соснівка (2)'!M27+'Рокитно СЛАП'!M27</f>
        <v>12793.1</v>
      </c>
      <c r="L27" s="342">
        <f>' Березно1'!N27+Володимирець!N27+Висоцьк!N27+Дубно!N27+Дубровиця!N27+Зарічне!N27+Клевань!N27+Клесів!N27+Костопіль!N27+Млинів!N27+Остки!N27+Острог!N27+Рівне!N27+Рокитно!N27+Рафалівка!N27+Сарни!N27+'Соснівка (2)'!N27+'Рокитно СЛАП'!N27</f>
        <v>13425.5</v>
      </c>
      <c r="M27" s="342">
        <f>' Березно1'!O27+Володимирець!O27+Висоцьк!O27+Дубно!O27+Дубровиця!O27+Зарічне!O27+Клевань!O27+Клесів!O27+Костопіль!O27+Млинів!O27+Остки!O27+Острог!O27+Рівне!O27+Рокитно!O27+Рафалівка!O27+Сарни!O27+'Соснівка (2)'!O27+'Рокитно СЛАП'!O27</f>
        <v>13990.9</v>
      </c>
      <c r="N27" s="13"/>
    </row>
    <row r="28" spans="1:14" s="5" customFormat="1" ht="45.75" customHeight="1" x14ac:dyDescent="0.35">
      <c r="A28" s="372"/>
      <c r="B28" s="31"/>
      <c r="C28" s="25"/>
      <c r="D28" s="25"/>
      <c r="E28" s="25"/>
      <c r="F28" s="25"/>
      <c r="G28" s="371" t="s">
        <v>34</v>
      </c>
      <c r="H28" s="372"/>
      <c r="I28" s="51" t="s">
        <v>47</v>
      </c>
      <c r="J28" s="53">
        <f t="shared" ref="J28:J31" si="3">K28+L28+M28</f>
        <v>0</v>
      </c>
      <c r="K28" s="342">
        <f>' Березно1'!M28+Володимирець!M28+Висоцьк!M28+Дубно!M28+Дубровиця!M28+Зарічне!M28+Клевань!M28+Клесів!M28+Костопіль!M28+Млинів!M28+Остки!M28+Острог!M28+Рівне!M28+Рокитно!M28+Рафалівка!M28+Сарни!M28+'Соснівка (2)'!M28+'Рокитно СЛАП'!M28</f>
        <v>0</v>
      </c>
      <c r="L28" s="342">
        <f>' Березно1'!N28+Володимирець!N28+Висоцьк!N28+Дубно!N28+Дубровиця!N28+Зарічне!N28+Клевань!N28+Клесів!N28+Костопіль!N28+Млинів!N28+Остки!N28+Острог!N28+Рівне!N28+Рокитно!N28+Рафалівка!N28+Сарни!N28+'Соснівка (2)'!N28+'Рокитно СЛАП'!N28</f>
        <v>0</v>
      </c>
      <c r="M28" s="342">
        <f>' Березно1'!O28+Володимирець!O28+Висоцьк!O28+Дубно!O28+Дубровиця!O28+Зарічне!O28+Клевань!O28+Клесів!O28+Костопіль!O28+Млинів!O28+Остки!O28+Острог!O28+Рівне!O28+Рокитно!O28+Рафалівка!O28+Сарни!O28+'Соснівка (2)'!O28+'Рокитно СЛАП'!O28</f>
        <v>0</v>
      </c>
      <c r="N28" s="13"/>
    </row>
    <row r="29" spans="1:14" s="5" customFormat="1" ht="48.75" customHeight="1" x14ac:dyDescent="0.35">
      <c r="A29" s="372"/>
      <c r="B29" s="25"/>
      <c r="C29" s="25"/>
      <c r="D29" s="25"/>
      <c r="E29" s="25"/>
      <c r="F29" s="25"/>
      <c r="G29" s="373"/>
      <c r="H29" s="372"/>
      <c r="I29" s="35" t="s">
        <v>22</v>
      </c>
      <c r="J29" s="53">
        <f t="shared" si="3"/>
        <v>0</v>
      </c>
      <c r="K29" s="342">
        <f>' Березно1'!M29+Володимирець!M29+Висоцьк!M29+Дубно!M29+Дубровиця!M29+Зарічне!M29+Клевань!M29+Клесів!M29+Костопіль!M29+Млинів!M29+Остки!M29+Острог!M29+Рівне!M29+Рокитно!M29+Рафалівка!M29+Сарни!M29+'Соснівка (2)'!M29+'Рокитно СЛАП'!M29</f>
        <v>0</v>
      </c>
      <c r="L29" s="342">
        <f>' Березно1'!N29+Володимирець!N29+Висоцьк!N29+Дубно!N29+Дубровиця!N29+Зарічне!N29+Клевань!N29+Клесів!N29+Костопіль!N29+Млинів!N29+Остки!N29+Острог!N29+Рівне!N29+Рокитно!N29+Рафалівка!N29+Сарни!N29+'Соснівка (2)'!N29+'Рокитно СЛАП'!N29</f>
        <v>0</v>
      </c>
      <c r="M29" s="342">
        <f>' Березно1'!O29+Володимирець!O29+Висоцьк!O29+Дубно!O29+Дубровиця!O29+Зарічне!O29+Клевань!O29+Клесів!O29+Костопіль!O29+Млинів!O29+Остки!O29+Острог!O29+Рівне!O29+Рокитно!O29+Рафалівка!O29+Сарни!O29+'Соснівка (2)'!O29+'Рокитно СЛАП'!O29</f>
        <v>0</v>
      </c>
      <c r="N29" s="13"/>
    </row>
    <row r="30" spans="1:14" s="5" customFormat="1" ht="43.5" customHeight="1" x14ac:dyDescent="0.35">
      <c r="A30" s="372"/>
      <c r="B30" s="399" t="s">
        <v>130</v>
      </c>
      <c r="C30" s="418"/>
      <c r="D30" s="398">
        <v>3.0000000000000004</v>
      </c>
      <c r="E30" s="398">
        <v>3.0000000000000004</v>
      </c>
      <c r="F30" s="398">
        <v>3.0000000000000004</v>
      </c>
      <c r="G30" s="400" t="s">
        <v>39</v>
      </c>
      <c r="H30" s="372"/>
      <c r="I30" s="51" t="s">
        <v>47</v>
      </c>
      <c r="J30" s="53">
        <f t="shared" si="3"/>
        <v>0</v>
      </c>
      <c r="K30" s="342">
        <f>' Березно1'!M30+Володимирець!M30+Висоцьк!M30+Дубно!M30+Дубровиця!M30+Зарічне!M30+Клевань!M30+Клесів!M30+Костопіль!M30+Млинів!M30+Остки!M30+Острог!M30+Рівне!M30+Рокитно!M30+Рафалівка!M30+Сарни!M30+'Соснівка (2)'!M30+'Рокитно СЛАП'!M30</f>
        <v>0</v>
      </c>
      <c r="L30" s="342">
        <f>' Березно1'!N30+Володимирець!N30+Висоцьк!N30+Дубно!N30+Дубровиця!N30+Зарічне!N30+Клевань!N30+Клесів!N30+Костопіль!N30+Млинів!N30+Остки!N30+Острог!N30+Рівне!N30+Рокитно!N30+Рафалівка!N30+Сарни!N30+'Соснівка (2)'!N30+'Рокитно СЛАП'!N30</f>
        <v>0</v>
      </c>
      <c r="M30" s="342">
        <f>' Березно1'!O30+Володимирець!O30+Висоцьк!O30+Дубно!O30+Дубровиця!O30+Зарічне!O30+Клевань!O30+Клесів!O30+Костопіль!O30+Млинів!O30+Остки!O30+Острог!O30+Рівне!O30+Рокитно!O30+Рафалівка!O30+Сарни!O30+'Соснівка (2)'!O30+'Рокитно СЛАП'!O30</f>
        <v>0</v>
      </c>
      <c r="N30" s="13"/>
    </row>
    <row r="31" spans="1:14" s="5" customFormat="1" ht="50.25" customHeight="1" x14ac:dyDescent="0.35">
      <c r="A31" s="372"/>
      <c r="B31" s="399"/>
      <c r="C31" s="418"/>
      <c r="D31" s="398"/>
      <c r="E31" s="398"/>
      <c r="F31" s="398"/>
      <c r="G31" s="400"/>
      <c r="H31" s="373"/>
      <c r="I31" s="331" t="s">
        <v>22</v>
      </c>
      <c r="J31" s="53">
        <f t="shared" si="3"/>
        <v>7784.9</v>
      </c>
      <c r="K31" s="342">
        <f>' Березно1'!M31+Володимирець!M31+Висоцьк!M31+Дубно!M31+Дубровиця!M31+Зарічне!M31+Клевань!M31+Клесів!M31+Костопіль!M31+Млинів!M31+Остки!M31+Острог!M31+Рівне!M31+Рокитно!M31+Рафалівка!M31+Сарни!M31+'Соснівка (2)'!M31+'Рокитно СЛАП'!M31</f>
        <v>2471</v>
      </c>
      <c r="L31" s="342">
        <f>' Березно1'!N31+Володимирець!N31+Висоцьк!N31+Дубно!N31+Дубровиця!N31+Зарічне!N31+Клевань!N31+Клесів!N31+Костопіль!N31+Млинів!N31+Остки!N31+Острог!N31+Рівне!N31+Рокитно!N31+Рафалівка!N31+Сарни!N31+'Соснівка (2)'!N31+'Рокитно СЛАП'!N31</f>
        <v>2596.3000000000002</v>
      </c>
      <c r="M31" s="342">
        <f>' Березно1'!O31+Володимирець!O31+Висоцьк!O31+Дубно!O31+Дубровиця!O31+Зарічне!O31+Клевань!O31+Клесів!O31+Костопіль!O31+Млинів!O31+Остки!O31+Острог!O31+Рівне!O31+Рокитно!O31+Рафалівка!O31+Сарни!O31+'Соснівка (2)'!O31+'Рокитно СЛАП'!O31</f>
        <v>2717.6</v>
      </c>
      <c r="N31" s="13"/>
    </row>
    <row r="32" spans="1:14" s="5" customFormat="1" ht="29.25" customHeight="1" x14ac:dyDescent="0.35">
      <c r="A32" s="372"/>
      <c r="B32" s="18"/>
      <c r="C32" s="28"/>
      <c r="D32" s="29"/>
      <c r="E32" s="29"/>
      <c r="F32" s="29"/>
      <c r="G32" s="29"/>
      <c r="H32" s="30"/>
      <c r="I32" s="345" t="s">
        <v>13</v>
      </c>
      <c r="J32" s="332">
        <v>47994.400000000001</v>
      </c>
      <c r="K32" s="332">
        <f>K34</f>
        <v>15264.1</v>
      </c>
      <c r="L32" s="332">
        <f>L34</f>
        <v>16021.8</v>
      </c>
      <c r="M32" s="332">
        <f>M34</f>
        <v>16708.5</v>
      </c>
      <c r="N32" s="13"/>
    </row>
    <row r="33" spans="1:14" s="5" customFormat="1" ht="30.75" customHeight="1" x14ac:dyDescent="0.35">
      <c r="A33" s="372"/>
      <c r="B33" s="18"/>
      <c r="C33" s="28"/>
      <c r="D33" s="29"/>
      <c r="E33" s="29"/>
      <c r="F33" s="29"/>
      <c r="G33" s="29"/>
      <c r="H33" s="57" t="s">
        <v>10</v>
      </c>
      <c r="I33" s="43" t="s">
        <v>47</v>
      </c>
      <c r="J33" s="56">
        <f>K33+L33+M33</f>
        <v>0</v>
      </c>
      <c r="K33" s="56">
        <f t="shared" ref="K33:M34" si="4">K26+K28+K30</f>
        <v>0</v>
      </c>
      <c r="L33" s="56">
        <f t="shared" si="4"/>
        <v>0</v>
      </c>
      <c r="M33" s="56">
        <f t="shared" si="4"/>
        <v>0</v>
      </c>
      <c r="N33" s="13"/>
    </row>
    <row r="34" spans="1:14" s="5" customFormat="1" ht="52.5" customHeight="1" x14ac:dyDescent="0.35">
      <c r="A34" s="373"/>
      <c r="B34" s="18"/>
      <c r="C34" s="28"/>
      <c r="D34" s="29"/>
      <c r="E34" s="29"/>
      <c r="F34" s="29"/>
      <c r="G34" s="29"/>
      <c r="H34" s="30"/>
      <c r="I34" s="337" t="s">
        <v>22</v>
      </c>
      <c r="J34" s="53">
        <f>K34+L34+M34</f>
        <v>47994.400000000001</v>
      </c>
      <c r="K34" s="56">
        <f t="shared" si="4"/>
        <v>15264.1</v>
      </c>
      <c r="L34" s="56">
        <f t="shared" si="4"/>
        <v>16021.8</v>
      </c>
      <c r="M34" s="56">
        <f t="shared" si="4"/>
        <v>16708.5</v>
      </c>
      <c r="N34" s="13"/>
    </row>
    <row r="35" spans="1:14" s="5" customFormat="1" ht="83.25" customHeight="1" x14ac:dyDescent="0.35">
      <c r="A35" s="371" t="s">
        <v>14</v>
      </c>
      <c r="B35" s="336" t="s">
        <v>15</v>
      </c>
      <c r="C35" s="76"/>
      <c r="D35" s="76">
        <v>12780</v>
      </c>
      <c r="E35" s="76">
        <v>20500</v>
      </c>
      <c r="F35" s="77">
        <v>22500</v>
      </c>
      <c r="G35" s="420" t="s">
        <v>32</v>
      </c>
      <c r="H35" s="369" t="s">
        <v>125</v>
      </c>
      <c r="I35" s="19" t="s">
        <v>47</v>
      </c>
      <c r="J35" s="53">
        <f>K35+L35+M35</f>
        <v>0</v>
      </c>
      <c r="K35" s="342">
        <f>' Березно1'!M36+Володимирець!M36+Висоцьк!M36+Дубно!M36+Дубровиця!M36+Зарічне!M36+Клевань!M36+Клесів!M36+Костопіль!M36+Млинів!M36+Остки!M36+Острог!M36+Рівне!M36+Рокитно!M36+Рафалівка!M36+Сарни!M36+'Соснівка (2)'!M36+'Рокитно СЛАП'!M36</f>
        <v>0</v>
      </c>
      <c r="L35" s="342">
        <f>' Березно1'!N36+Володимирець!N36+Висоцьк!N36+Дубно!N36+Дубровиця!N36+Зарічне!N36+Клевань!N36+Клесів!N36+Костопіль!N36+Млинів!N36+Остки!N36+Острог!N36+Рівне!N36+Рокитно!N36+Рафалівка!N36+Сарни!N36+'Соснівка (2)'!N36+'Рокитно СЛАП'!N36</f>
        <v>0</v>
      </c>
      <c r="M35" s="342">
        <f>' Березно1'!O36+Володимирець!O36+Висоцьк!O36+Дубно!O36+Дубровиця!O36+Зарічне!O36+Клевань!O36+Клесів!O36+Костопіль!O36+Млинів!O36+Остки!O36+Острог!O36+Рівне!O36+Рокитно!O36+Рафалівка!O36+Сарни!O36+'Соснівка (2)'!O36+'Рокитно СЛАП'!O36</f>
        <v>0</v>
      </c>
      <c r="N35" s="13"/>
    </row>
    <row r="36" spans="1:14" s="5" customFormat="1" ht="85.5" customHeight="1" x14ac:dyDescent="0.35">
      <c r="A36" s="372"/>
      <c r="B36" s="336" t="s">
        <v>49</v>
      </c>
      <c r="C36" s="76"/>
      <c r="D36" s="76">
        <v>544</v>
      </c>
      <c r="E36" s="76">
        <v>554</v>
      </c>
      <c r="F36" s="76">
        <v>564</v>
      </c>
      <c r="G36" s="420"/>
      <c r="H36" s="370"/>
      <c r="I36" s="66" t="s">
        <v>22</v>
      </c>
      <c r="J36" s="53">
        <f t="shared" ref="J36:J56" si="5">K36+L36+M36</f>
        <v>1989.6</v>
      </c>
      <c r="K36" s="342">
        <f>' Березно1'!M37+Володимирець!M37+Висоцьк!M37+Дубно!M37+Дубровиця!M37+Зарічне!M37+Клевань!M37+Клесів!M37+Костопіль!M37+Млинів!M37+Остки!M37+Острог!M37+Рівне!M37+Рокитно!M37+Рафалівка!M37+Сарни!M37+'Соснівка (2)'!M37+'Рокитно СЛАП'!M37</f>
        <v>617.5</v>
      </c>
      <c r="L36" s="342">
        <f>' Березно1'!N37+Володимирець!N37+Висоцьк!N37+Дубно!N37+Дубровиця!N37+Зарічне!N37+Клевань!N37+Клесів!N37+Костопіль!N37+Млинів!N37+Остки!N37+Острог!N37+Рівне!N37+Рокитно!N37+Рафалівка!N37+Сарни!N37+'Соснівка (2)'!N37+'Рокитно СЛАП'!N37</f>
        <v>667.3</v>
      </c>
      <c r="M36" s="342">
        <f>' Березно1'!O37+Володимирець!O37+Висоцьк!O37+Дубно!O37+Дубровиця!O37+Зарічне!O37+Клевань!O37+Клесів!O37+Костопіль!O37+Млинів!O37+Остки!O37+Острог!O37+Рівне!O37+Рокитно!O37+Рафалівка!O37+Сарни!O37+'Соснівка (2)'!O37+'Рокитно СЛАП'!O37</f>
        <v>704.8</v>
      </c>
      <c r="N36" s="13"/>
    </row>
    <row r="37" spans="1:14" s="5" customFormat="1" ht="30.75" customHeight="1" x14ac:dyDescent="0.35">
      <c r="A37" s="372"/>
      <c r="B37" s="80"/>
      <c r="C37" s="18"/>
      <c r="D37" s="18"/>
      <c r="E37" s="18"/>
      <c r="F37" s="18"/>
      <c r="G37" s="28"/>
      <c r="H37" s="33"/>
      <c r="I37" s="81" t="s">
        <v>16</v>
      </c>
      <c r="J37" s="53">
        <f t="shared" si="5"/>
        <v>1989.6</v>
      </c>
      <c r="K37" s="56">
        <f>K39</f>
        <v>617.5</v>
      </c>
      <c r="L37" s="56">
        <f>L39</f>
        <v>667.3</v>
      </c>
      <c r="M37" s="56">
        <f>M39</f>
        <v>704.8</v>
      </c>
      <c r="N37" s="13"/>
    </row>
    <row r="38" spans="1:14" s="5" customFormat="1" ht="38.25" customHeight="1" x14ac:dyDescent="0.35">
      <c r="A38" s="372"/>
      <c r="B38" s="34"/>
      <c r="C38" s="18"/>
      <c r="D38" s="18"/>
      <c r="E38" s="18"/>
      <c r="F38" s="18"/>
      <c r="G38" s="28"/>
      <c r="H38" s="57" t="s">
        <v>10</v>
      </c>
      <c r="I38" s="82" t="s">
        <v>47</v>
      </c>
      <c r="J38" s="53">
        <f t="shared" si="5"/>
        <v>0</v>
      </c>
      <c r="K38" s="56">
        <f t="shared" ref="K38:M39" si="6">K35</f>
        <v>0</v>
      </c>
      <c r="L38" s="56">
        <f t="shared" si="6"/>
        <v>0</v>
      </c>
      <c r="M38" s="56">
        <f t="shared" si="6"/>
        <v>0</v>
      </c>
      <c r="N38" s="13"/>
    </row>
    <row r="39" spans="1:14" s="5" customFormat="1" ht="51.75" customHeight="1" x14ac:dyDescent="0.35">
      <c r="A39" s="373"/>
      <c r="B39" s="83"/>
      <c r="C39" s="41"/>
      <c r="D39" s="41"/>
      <c r="E39" s="41"/>
      <c r="F39" s="41"/>
      <c r="G39" s="84"/>
      <c r="H39" s="85"/>
      <c r="I39" s="86" t="s">
        <v>22</v>
      </c>
      <c r="J39" s="53">
        <f t="shared" si="5"/>
        <v>1989.6</v>
      </c>
      <c r="K39" s="53">
        <f t="shared" si="6"/>
        <v>617.5</v>
      </c>
      <c r="L39" s="53">
        <f t="shared" si="6"/>
        <v>667.3</v>
      </c>
      <c r="M39" s="53">
        <f t="shared" si="6"/>
        <v>704.8</v>
      </c>
      <c r="N39" s="13"/>
    </row>
    <row r="40" spans="1:14" s="5" customFormat="1" ht="38.25" customHeight="1" x14ac:dyDescent="0.35">
      <c r="A40" s="371" t="s">
        <v>17</v>
      </c>
      <c r="B40" s="366" t="s">
        <v>50</v>
      </c>
      <c r="C40" s="421">
        <f>D40+E40+F40</f>
        <v>2240.1</v>
      </c>
      <c r="D40" s="398">
        <v>732.3</v>
      </c>
      <c r="E40" s="398">
        <v>753.9</v>
      </c>
      <c r="F40" s="398">
        <v>753.9</v>
      </c>
      <c r="G40" s="407" t="s">
        <v>18</v>
      </c>
      <c r="H40" s="369" t="s">
        <v>125</v>
      </c>
      <c r="I40" s="51" t="s">
        <v>47</v>
      </c>
      <c r="J40" s="53">
        <f t="shared" si="5"/>
        <v>0</v>
      </c>
      <c r="K40" s="335">
        <f>' Березно1'!M41+Володимирець!M41+Висоцьк!M41+Дубно!M41+Дубровиця!M41+Зарічне!M41+Клевань!M41+Клесів!M41+Костопіль!M41+Млинів!M41+Остки!M41+Острог!M41+Рівне!M41+Рокитно!M41+Рафалівка!M41+Сарни!M41+'Соснівка (2)'!M41+'Рокитно СЛАП'!M41</f>
        <v>0</v>
      </c>
      <c r="L40" s="335">
        <f>' Березно1'!N41+Володимирець!N41+Висоцьк!N41+Дубно!N41+Дубровиця!N41+Зарічне!N41+Клевань!N41+Клесів!N41+Костопіль!N41+Млинів!N41+Остки!N41+Острог!N41+Рівне!N41+Рокитно!N41+Рафалівка!N41+Сарни!N41+'Соснівка (2)'!N41+'Рокитно СЛАП'!N41</f>
        <v>0</v>
      </c>
      <c r="M40" s="335">
        <f>' Березно1'!O41+Володимирець!O41+Висоцьк!O41+Дубно!O41+Дубровиця!O41+Зарічне!O41+Клевань!O41+Клесів!O41+Костопіль!O41+Млинів!O41+Остки!O41+Острог!O41+Рівне!O41+Рокитно!O41+Рафалівка!O41+Сарни!O41+'Соснівка (2)'!O41+'Рокитно СЛАП'!O41</f>
        <v>0</v>
      </c>
      <c r="N40" s="13"/>
    </row>
    <row r="41" spans="1:14" s="5" customFormat="1" ht="51" customHeight="1" x14ac:dyDescent="0.35">
      <c r="A41" s="372"/>
      <c r="B41" s="368"/>
      <c r="C41" s="422"/>
      <c r="D41" s="398"/>
      <c r="E41" s="398"/>
      <c r="F41" s="398"/>
      <c r="G41" s="407"/>
      <c r="H41" s="391"/>
      <c r="I41" s="52" t="s">
        <v>22</v>
      </c>
      <c r="J41" s="53">
        <f t="shared" si="5"/>
        <v>550548.39999999991</v>
      </c>
      <c r="K41" s="335">
        <f>' Березно1'!M42+Володимирець!M42+Висоцьк!M42+Дубно!M42+Дубровиця!M42+Зарічне!M42+Клевань!M42+Клесів!M42+Костопіль!M42+Млинів!M42+Остки!M42+Острог!M42+Рівне!M42+Рокитно!M42+Рафалівка!M42+Сарни!M42+'Соснівка (2)'!M42+'Рокитно СЛАП'!M42</f>
        <v>174453</v>
      </c>
      <c r="L41" s="335">
        <f>' Березно1'!N42+Володимирець!N42+Висоцьк!N42+Дубно!N42+Дубровиця!N42+Зарічне!N42+Клевань!N42+Клесів!N42+Костопіль!N42+Млинів!N42+Остки!N42+Острог!N42+Рівне!N42+Рокитно!N42+Рафалівка!N42+Сарни!N42+'Соснівка (2)'!N42+'Рокитно СЛАП'!N42</f>
        <v>184595.1</v>
      </c>
      <c r="M41" s="335">
        <f>' Березно1'!O42+Володимирець!O42+Висоцьк!O42+Дубно!O42+Дубровиця!O42+Зарічне!O42+Клевань!O42+Клесів!O42+Костопіль!O42+Млинів!O42+Остки!O42+Острог!O42+Рівне!O42+Рокитно!O42+Рафалівка!O42+Сарни!O42+'Соснівка (2)'!O42+'Рокитно СЛАП'!O42</f>
        <v>191500.3</v>
      </c>
      <c r="N41" s="13"/>
    </row>
    <row r="42" spans="1:14" s="5" customFormat="1" ht="76.5" customHeight="1" x14ac:dyDescent="0.35">
      <c r="A42" s="372"/>
      <c r="B42" s="349" t="s">
        <v>58</v>
      </c>
      <c r="C42" s="350">
        <v>2970.9</v>
      </c>
      <c r="D42" s="348">
        <v>987.3</v>
      </c>
      <c r="E42" s="348">
        <v>992.3</v>
      </c>
      <c r="F42" s="348">
        <v>991.3</v>
      </c>
      <c r="G42" s="349" t="s">
        <v>59</v>
      </c>
      <c r="H42" s="391"/>
      <c r="I42" s="52" t="s">
        <v>22</v>
      </c>
      <c r="J42" s="53">
        <f t="shared" si="5"/>
        <v>492324</v>
      </c>
      <c r="K42" s="335">
        <f>' Березно1'!M43+Володимирець!M43+Висоцьк!M43+Дубно!M43+Дубровиця!M43+Зарічне!M43+Клевань!M43+Клесів!M43+Костопіль!M43+Млинів!M43+Остки!M43+Острог!M43+Рівне!M43+Рокитно!M43+Рафалівка!M43+Сарни!M43+'Соснівка (2)'!M43+'Рокитно СЛАП'!M43</f>
        <v>158388</v>
      </c>
      <c r="L42" s="335">
        <f>' Березно1'!N43+Володимирець!N43+Висоцьк!N43+Дубно!N43+Дубровиця!N43+Зарічне!N43+Клевань!N43+Клесів!N43+Костопіль!N43+Млинів!N43+Остки!N43+Острог!N43+Рівне!N43+Рокитно!N43+Рафалівка!N43+Сарни!N43+'Соснівка (2)'!N43+'Рокитно СЛАП'!N43</f>
        <v>162997</v>
      </c>
      <c r="M42" s="335">
        <f>' Березно1'!O43+Володимирець!O43+Висоцьк!O43+Дубно!O43+Дубровиця!O43+Зарічне!O43+Клевань!O43+Клесів!O43+Костопіль!O43+Млинів!O43+Остки!O43+Острог!O43+Рівне!O43+Рокитно!O43+Рафалівка!O43+Сарни!O43+'Соснівка (2)'!O43+'Рокитно СЛАП'!O43</f>
        <v>170939</v>
      </c>
      <c r="N42" s="13"/>
    </row>
    <row r="43" spans="1:14" s="5" customFormat="1" ht="31.5" customHeight="1" x14ac:dyDescent="0.35">
      <c r="A43" s="372"/>
      <c r="B43" s="423"/>
      <c r="C43" s="425"/>
      <c r="D43" s="425"/>
      <c r="E43" s="425"/>
      <c r="F43" s="425"/>
      <c r="G43" s="407" t="s">
        <v>29</v>
      </c>
      <c r="H43" s="391"/>
      <c r="I43" s="51" t="s">
        <v>47</v>
      </c>
      <c r="J43" s="53">
        <f t="shared" si="5"/>
        <v>0</v>
      </c>
      <c r="K43" s="335">
        <f>' Березно1'!M44+Володимирець!M44+Висоцьк!M44+Дубно!M44+Дубровиця!M44+Зарічне!M44+Клевань!M44+Клесів!M44+Костопіль!M44+Млинів!M44+Остки!M44+Острог!M44+Рівне!M44+Рокитно!M44+Рафалівка!M44+Сарни!M44+'Соснівка (2)'!M44+'Рокитно СЛАП'!M44</f>
        <v>0</v>
      </c>
      <c r="L43" s="335">
        <f>' Березно1'!N44+Володимирець!N44+Висоцьк!N44+Дубно!N44+Дубровиця!N44+Зарічне!N44+Клевань!N44+Клесів!N44+Костопіль!N44+Млинів!N44+Остки!N44+Острог!N44+Рівне!N44+Рокитно!N44+Рафалівка!N44+Сарни!N44+'Соснівка (2)'!N44+'Рокитно СЛАП'!N44</f>
        <v>0</v>
      </c>
      <c r="M43" s="335">
        <f>' Березно1'!O44+Володимирець!O44+Висоцьк!O44+Дубно!O44+Дубровиця!O44+Зарічне!O44+Клевань!O44+Клесів!O44+Костопіль!O44+Млинів!O44+Остки!O44+Острог!O44+Рівне!O44+Рокитно!O44+Рафалівка!O44+Сарни!O44+'Соснівка (2)'!O44+'Рокитно СЛАП'!O44</f>
        <v>0</v>
      </c>
      <c r="N43" s="14"/>
    </row>
    <row r="44" spans="1:14" s="5" customFormat="1" ht="67.5" customHeight="1" x14ac:dyDescent="0.35">
      <c r="A44" s="372"/>
      <c r="B44" s="424"/>
      <c r="C44" s="426"/>
      <c r="D44" s="426"/>
      <c r="E44" s="426"/>
      <c r="F44" s="426"/>
      <c r="G44" s="407"/>
      <c r="H44" s="370"/>
      <c r="I44" s="52" t="s">
        <v>22</v>
      </c>
      <c r="J44" s="53">
        <f t="shared" si="5"/>
        <v>535986.69999999995</v>
      </c>
      <c r="K44" s="335">
        <f>' Березно1'!M45+Володимирець!M45+Висоцьк!M45+Дубно!M45+Дубровиця!M45+Зарічне!M45+Клевань!M45+Клесів!M45+Костопіль!M45+Млинів!M45+Остки!M45+Острог!M45+Рівне!M45+Рокитно!M45+Рафалівка!M45+Сарни!M45+'Соснівка (2)'!M45+'Рокитно СЛАП'!M45</f>
        <v>172656</v>
      </c>
      <c r="L44" s="335">
        <f>' Березно1'!N45+Володимирець!N45+Висоцьк!N45+Дубно!N45+Дубровиця!N45+Зарічне!N45+Клевань!N45+Клесів!N45+Костопіль!N45+Млинів!N45+Остки!N45+Острог!N45+Рівне!N45+Рокитно!N45+Рафалівка!N45+Сарни!N45+'Соснівка (2)'!N45+'Рокитно СЛАП'!N45</f>
        <v>178945.5</v>
      </c>
      <c r="M44" s="335">
        <f>' Березно1'!O45+Володимирець!O45+Висоцьк!O45+Дубно!O45+Дубровиця!O45+Зарічне!O45+Клевань!O45+Клесів!O45+Костопіль!O45+Млинів!O45+Остки!O45+Острог!O45+Рівне!O45+Рокитно!O45+Рафалівка!O45+Сарни!O45+'Соснівка (2)'!O45+'Рокитно СЛАП'!O45</f>
        <v>184385.2</v>
      </c>
      <c r="N44" s="13"/>
    </row>
    <row r="45" spans="1:14" s="5" customFormat="1" ht="39" customHeight="1" x14ac:dyDescent="0.35">
      <c r="A45" s="372"/>
      <c r="B45" s="375" t="s">
        <v>51</v>
      </c>
      <c r="C45" s="347">
        <v>15</v>
      </c>
      <c r="D45" s="348">
        <v>5</v>
      </c>
      <c r="E45" s="348">
        <v>5</v>
      </c>
      <c r="F45" s="348">
        <v>5</v>
      </c>
      <c r="G45" s="366" t="s">
        <v>36</v>
      </c>
      <c r="H45" s="371" t="s">
        <v>125</v>
      </c>
      <c r="I45" s="51" t="s">
        <v>47</v>
      </c>
      <c r="J45" s="53">
        <f t="shared" si="5"/>
        <v>0</v>
      </c>
      <c r="K45" s="335">
        <f>' Березно1'!M46+Володимирець!M46+Висоцьк!M46+Дубно!M46+Дубровиця!M46+Зарічне!M46+Клевань!M46+Клесів!M46+Костопіль!M46+Млинів!M46+Остки!M46+Острог!M46+Рівне!M46+Рокитно!M46+Рафалівка!M46+Сарни!M46+'Соснівка (2)'!M46+'Рокитно СЛАП'!M46</f>
        <v>0</v>
      </c>
      <c r="L45" s="335">
        <f>' Березно1'!N46+Володимирець!N46+Висоцьк!N46+Дубно!N46+Дубровиця!N46+Зарічне!N46+Клевань!N46+Клесів!N46+Костопіль!N46+Млинів!N46+Остки!N46+Острог!N46+Рівне!N46+Рокитно!N46+Рафалівка!N46+Сарни!N46+'Соснівка (2)'!N46+'Рокитно СЛАП'!N46</f>
        <v>0</v>
      </c>
      <c r="M45" s="335">
        <f>' Березно1'!O46+Володимирець!O46+Висоцьк!O46+Дубно!O46+Дубровиця!O46+Зарічне!O46+Клевань!O46+Клесів!O46+Костопіль!O46+Млинів!O46+Остки!O46+Острог!O46+Рівне!O46+Рокитно!O46+Рафалівка!O46+Сарни!O46+'Соснівка (2)'!O46+'Рокитно СЛАП'!O46</f>
        <v>0</v>
      </c>
      <c r="N45" s="13"/>
    </row>
    <row r="46" spans="1:14" s="5" customFormat="1" ht="74.25" customHeight="1" x14ac:dyDescent="0.35">
      <c r="A46" s="372"/>
      <c r="B46" s="399"/>
      <c r="C46" s="346">
        <v>0</v>
      </c>
      <c r="D46" s="348">
        <v>0</v>
      </c>
      <c r="E46" s="348">
        <v>0</v>
      </c>
      <c r="F46" s="348">
        <v>0</v>
      </c>
      <c r="G46" s="368"/>
      <c r="H46" s="372"/>
      <c r="I46" s="52" t="s">
        <v>22</v>
      </c>
      <c r="J46" s="53">
        <f t="shared" si="5"/>
        <v>2610</v>
      </c>
      <c r="K46" s="335">
        <f>' Березно1'!M47+Володимирець!M47+Висоцьк!M47+Дубно!M47+Дубровиця!M47+Зарічне!M47+Клевань!M47+Клесів!M47+Костопіль!M47+Млинів!M47+Остки!M47+Острог!M47+Рівне!M47+Рокитно!M47+Рафалівка!M47+Сарни!M47+'Соснівка (2)'!M47+'Рокитно СЛАП'!M47</f>
        <v>820</v>
      </c>
      <c r="L46" s="335">
        <f>' Березно1'!N47+Володимирець!N47+Висоцьк!N47+Дубно!N47+Дубровиця!N47+Зарічне!N47+Клевань!N47+Клесів!N47+Костопіль!N47+Млинів!N47+Остки!N47+Острог!N47+Рівне!N47+Рокитно!N47+Рафалівка!N47+Сарни!N47+'Соснівка (2)'!N47+'Рокитно СЛАП'!N47</f>
        <v>880</v>
      </c>
      <c r="M46" s="335">
        <f>' Березно1'!O47+Володимирець!O47+Висоцьк!O47+Дубно!O47+Дубровиця!O47+Зарічне!O47+Клевань!O47+Клесів!O47+Костопіль!O47+Млинів!O47+Остки!O47+Острог!O47+Рівне!O47+Рокитно!O47+Рафалівка!O47+Сарни!O47+'Соснівка (2)'!O47+'Рокитно СЛАП'!O47</f>
        <v>910</v>
      </c>
      <c r="N46" s="13"/>
    </row>
    <row r="47" spans="1:14" s="5" customFormat="1" ht="42" customHeight="1" x14ac:dyDescent="0.35">
      <c r="A47" s="372"/>
      <c r="B47" s="399" t="s">
        <v>52</v>
      </c>
      <c r="C47" s="346">
        <v>0</v>
      </c>
      <c r="D47" s="348">
        <v>0</v>
      </c>
      <c r="E47" s="348">
        <v>0</v>
      </c>
      <c r="F47" s="348">
        <v>0</v>
      </c>
      <c r="G47" s="366" t="s">
        <v>37</v>
      </c>
      <c r="H47" s="372"/>
      <c r="I47" s="51" t="s">
        <v>47</v>
      </c>
      <c r="J47" s="53">
        <f t="shared" si="5"/>
        <v>0</v>
      </c>
      <c r="K47" s="335">
        <f>' Березно1'!M48+Володимирець!M48+Висоцьк!M48+Дубно!M48+Дубровиця!M48+Зарічне!M48+Клевань!M48+Клесів!M48+Костопіль!M48+Млинів!M48+Остки!M48+Острог!M48+Рівне!M48+Рокитно!M48+Рафалівка!M48+Сарни!M48+'Соснівка (2)'!M48+'Рокитно СЛАП'!M48</f>
        <v>0</v>
      </c>
      <c r="L47" s="335">
        <f>' Березно1'!N48+Володимирець!N48+Висоцьк!N48+Дубно!N48+Дубровиця!N48+Зарічне!N48+Клевань!N48+Клесів!N48+Костопіль!N48+Млинів!N48+Остки!N48+Острог!N48+Рівне!N48+Рокитно!N48+Рафалівка!N48+Сарни!N48+'Соснівка (2)'!N48+'Рокитно СЛАП'!N48</f>
        <v>0</v>
      </c>
      <c r="M47" s="335">
        <f>' Березно1'!O48+Володимирець!O48+Висоцьк!O48+Дубно!O48+Дубровиця!O48+Зарічне!O48+Клевань!O48+Клесів!O48+Костопіль!O48+Млинів!O48+Остки!O48+Острог!O48+Рівне!O48+Рокитно!O48+Рафалівка!O48+Сарни!O48+'Соснівка (2)'!O48+'Рокитно СЛАП'!O48</f>
        <v>0</v>
      </c>
      <c r="N47" s="13"/>
    </row>
    <row r="48" spans="1:14" s="5" customFormat="1" ht="80.25" customHeight="1" x14ac:dyDescent="0.35">
      <c r="A48" s="372"/>
      <c r="B48" s="399"/>
      <c r="C48" s="348">
        <v>19.8</v>
      </c>
      <c r="D48" s="348">
        <v>6.6</v>
      </c>
      <c r="E48" s="348">
        <v>6.6</v>
      </c>
      <c r="F48" s="348">
        <v>6.6</v>
      </c>
      <c r="G48" s="368"/>
      <c r="H48" s="372"/>
      <c r="I48" s="52" t="s">
        <v>22</v>
      </c>
      <c r="J48" s="53">
        <f t="shared" si="5"/>
        <v>3900</v>
      </c>
      <c r="K48" s="335">
        <f>' Березно1'!M49+Володимирець!M49+Висоцьк!M49+Дубно!M49+Дубровиця!M49+Зарічне!M49+Клевань!M49+Клесів!M49+Костопіль!M49+Млинів!M49+Остки!M49+Острог!M49+Рівне!M49+Рокитно!M49+Рафалівка!M49+Сарни!M49+'Соснівка (2)'!M49+'Рокитно СЛАП'!M49</f>
        <v>1300</v>
      </c>
      <c r="L48" s="335">
        <f>' Березно1'!N49+Володимирець!N49+Висоцьк!N49+Дубно!N49+Дубровиця!N49+Зарічне!N49+Клевань!N49+Клесів!N49+Костопіль!N49+Млинів!N49+Остки!N49+Острог!N49+Рівне!N49+Рокитно!N49+Рафалівка!N49+Сарни!N49+'Соснівка (2)'!N49+'Рокитно СЛАП'!N49</f>
        <v>1300</v>
      </c>
      <c r="M48" s="335">
        <f>' Березно1'!O49+Володимирець!O49+Висоцьк!O49+Дубно!O49+Дубровиця!O49+Зарічне!O49+Клевань!O49+Клесів!O49+Костопіль!O49+Млинів!O49+Остки!O49+Острог!O49+Рівне!O49+Рокитно!O49+Рафалівка!O49+Сарни!O49+'Соснівка (2)'!O49+'Рокитно СЛАП'!O49</f>
        <v>1300</v>
      </c>
      <c r="N48" s="13"/>
    </row>
    <row r="49" spans="1:14" s="5" customFormat="1" ht="62.25" customHeight="1" x14ac:dyDescent="0.35">
      <c r="A49" s="372"/>
      <c r="B49" s="399" t="s">
        <v>53</v>
      </c>
      <c r="C49" s="348">
        <v>30</v>
      </c>
      <c r="D49" s="348">
        <v>10</v>
      </c>
      <c r="E49" s="348">
        <v>10</v>
      </c>
      <c r="F49" s="348">
        <v>10</v>
      </c>
      <c r="G49" s="366" t="s">
        <v>38</v>
      </c>
      <c r="H49" s="372"/>
      <c r="I49" s="51" t="s">
        <v>47</v>
      </c>
      <c r="J49" s="53">
        <f t="shared" si="5"/>
        <v>0</v>
      </c>
      <c r="K49" s="335">
        <f>' Березно1'!M50+Володимирець!M50+Висоцьк!M50+Дубно!M50+Дубровиця!M50+Зарічне!M50+Клевань!M50+Клесів!M50+Костопіль!M50+Млинів!M50+Остки!M50+Острог!M50+Рівне!M50+Рокитно!M50+Рафалівка!M50+Сарни!M50+'Соснівка (2)'!M50+'Рокитно СЛАП'!M50</f>
        <v>0</v>
      </c>
      <c r="L49" s="335">
        <f>' Березно1'!N50+Володимирець!N50+Висоцьк!N50+Дубно!N50+Дубровиця!N50+Зарічне!N50+Клевань!N50+Клесів!N50+Костопіль!N50+Млинів!N50+Остки!N50+Острог!N50+Рівне!N50+Рокитно!N50+Рафалівка!N50+Сарни!N50+'Соснівка (2)'!N50+'Рокитно СЛАП'!N50</f>
        <v>0</v>
      </c>
      <c r="M49" s="335">
        <f>' Березно1'!O50+Володимирець!O50+Висоцьк!O50+Дубно!O50+Дубровиця!O50+Зарічне!O50+Клевань!O50+Клесів!O50+Костопіль!O50+Млинів!O50+Остки!O50+Острог!O50+Рівне!O50+Рокитно!O50+Рафалівка!O50+Сарни!O50+'Соснівка (2)'!O50+'Рокитно СЛАП'!O50</f>
        <v>0</v>
      </c>
      <c r="N49" s="13"/>
    </row>
    <row r="50" spans="1:14" s="5" customFormat="1" ht="60" customHeight="1" x14ac:dyDescent="0.35">
      <c r="A50" s="373"/>
      <c r="B50" s="399"/>
      <c r="C50" s="346">
        <v>386</v>
      </c>
      <c r="D50" s="348">
        <v>130</v>
      </c>
      <c r="E50" s="348">
        <v>128</v>
      </c>
      <c r="F50" s="348">
        <v>128</v>
      </c>
      <c r="G50" s="368"/>
      <c r="H50" s="373"/>
      <c r="I50" s="52" t="s">
        <v>22</v>
      </c>
      <c r="J50" s="53">
        <f t="shared" si="5"/>
        <v>16341.5</v>
      </c>
      <c r="K50" s="335">
        <f>' Березно1'!M51+Володимирець!M51+Висоцьк!M51+Дубно!M51+Дубровиця!M51+Зарічне!M51+Клевань!M51+Клесів!M51+Костопіль!M51+Млинів!M51+Остки!M51+Острог!M51+Рівне!M51+Рокитно!M51+Рафалівка!M51+Сарни!M51+'Соснівка (2)'!M51+'Рокитно СЛАП'!M51</f>
        <v>5058.3999999999996</v>
      </c>
      <c r="L50" s="335">
        <f>' Березно1'!N51+Володимирець!N51+Висоцьк!N51+Дубно!N51+Дубровиця!N51+Зарічне!N51+Клевань!N51+Клесів!N51+Костопіль!N51+Млинів!N51+Остки!N51+Острог!N51+Рівне!N51+Рокитно!N51+Рафалівка!N51+Сарни!N51+'Соснівка (2)'!N51+'Рокитно СЛАП'!N51</f>
        <v>5421.2</v>
      </c>
      <c r="M50" s="335">
        <f>' Березно1'!O51+Володимирець!O51+Висоцьк!O51+Дубно!O51+Дубровиця!O51+Зарічне!O51+Клевань!O51+Клесів!O51+Костопіль!O51+Млинів!O51+Остки!O51+Острог!O51+Рівне!O51+Рокитно!O51+Рафалівка!O51+Сарни!O51+'Соснівка (2)'!O51+'Рокитно СЛАП'!O51</f>
        <v>5861.9000000000005</v>
      </c>
      <c r="N50" s="13"/>
    </row>
    <row r="51" spans="1:14" s="5" customFormat="1" ht="41.25" customHeight="1" x14ac:dyDescent="0.35">
      <c r="A51" s="90"/>
      <c r="B51" s="18"/>
      <c r="C51" s="330"/>
      <c r="D51" s="29"/>
      <c r="E51" s="29"/>
      <c r="F51" s="29"/>
      <c r="G51" s="29"/>
      <c r="H51" s="141"/>
      <c r="I51" s="92" t="s">
        <v>19</v>
      </c>
      <c r="J51" s="53">
        <f t="shared" si="5"/>
        <v>1601710.6</v>
      </c>
      <c r="K51" s="93">
        <f>K52+K53</f>
        <v>512675.4</v>
      </c>
      <c r="L51" s="93">
        <f>L52+L53</f>
        <v>534138.79999999993</v>
      </c>
      <c r="M51" s="93">
        <f>M52+M53</f>
        <v>554896.4</v>
      </c>
      <c r="N51" s="13"/>
    </row>
    <row r="52" spans="1:14" s="5" customFormat="1" ht="47.25" customHeight="1" x14ac:dyDescent="0.35">
      <c r="A52" s="90"/>
      <c r="B52" s="18"/>
      <c r="C52" s="18"/>
      <c r="D52" s="29"/>
      <c r="E52" s="29"/>
      <c r="F52" s="29"/>
      <c r="G52" s="29"/>
      <c r="H52" s="57" t="s">
        <v>20</v>
      </c>
      <c r="I52" s="58" t="s">
        <v>47</v>
      </c>
      <c r="J52" s="53">
        <f t="shared" si="5"/>
        <v>0</v>
      </c>
      <c r="K52" s="94">
        <f>K40+K43+K45+K47+K49</f>
        <v>0</v>
      </c>
      <c r="L52" s="94">
        <f t="shared" ref="L52:M52" si="7">L40+L43+L45+L47+L49</f>
        <v>0</v>
      </c>
      <c r="M52" s="94">
        <f t="shared" si="7"/>
        <v>0</v>
      </c>
      <c r="N52" s="13"/>
    </row>
    <row r="53" spans="1:14" s="5" customFormat="1" ht="75" customHeight="1" x14ac:dyDescent="0.35">
      <c r="A53" s="90"/>
      <c r="B53" s="18"/>
      <c r="C53" s="18"/>
      <c r="D53" s="29"/>
      <c r="E53" s="29"/>
      <c r="F53" s="29"/>
      <c r="G53" s="29"/>
      <c r="H53" s="30"/>
      <c r="I53" s="45" t="s">
        <v>22</v>
      </c>
      <c r="J53" s="53">
        <f t="shared" si="5"/>
        <v>1601710.6</v>
      </c>
      <c r="K53" s="94">
        <f>K41+K42+K44+K46+K48+K50</f>
        <v>512675.4</v>
      </c>
      <c r="L53" s="94">
        <f t="shared" ref="L53:M53" si="8">L41+L42+L44+L46+L48+L50</f>
        <v>534138.79999999993</v>
      </c>
      <c r="M53" s="94">
        <f t="shared" si="8"/>
        <v>554896.4</v>
      </c>
      <c r="N53" s="13"/>
    </row>
    <row r="54" spans="1:14" s="5" customFormat="1" ht="45" customHeight="1" x14ac:dyDescent="0.35">
      <c r="A54" s="412"/>
      <c r="B54" s="413"/>
      <c r="C54" s="25"/>
      <c r="D54" s="25"/>
      <c r="E54" s="25"/>
      <c r="F54" s="25"/>
      <c r="G54" s="25"/>
      <c r="H54" s="95"/>
      <c r="I54" s="96" t="s">
        <v>21</v>
      </c>
      <c r="J54" s="53">
        <f t="shared" si="5"/>
        <v>3158565.3</v>
      </c>
      <c r="K54" s="139">
        <f t="shared" ref="K54:M54" si="9">K55+K56</f>
        <v>1007869.8</v>
      </c>
      <c r="L54" s="139">
        <f t="shared" si="9"/>
        <v>1049724</v>
      </c>
      <c r="M54" s="139">
        <f t="shared" si="9"/>
        <v>1100971.5</v>
      </c>
      <c r="N54" s="13"/>
    </row>
    <row r="55" spans="1:14" s="5" customFormat="1" ht="39" customHeight="1" x14ac:dyDescent="0.35">
      <c r="A55" s="24"/>
      <c r="B55" s="25"/>
      <c r="C55" s="25"/>
      <c r="D55" s="25"/>
      <c r="E55" s="25"/>
      <c r="F55" s="25"/>
      <c r="G55" s="25"/>
      <c r="H55" s="98" t="s">
        <v>20</v>
      </c>
      <c r="I55" s="38" t="s">
        <v>47</v>
      </c>
      <c r="J55" s="53">
        <f t="shared" si="5"/>
        <v>6799</v>
      </c>
      <c r="K55" s="139">
        <f t="shared" ref="K55:M56" si="10">K9+K24+K33+K38+K52</f>
        <v>2077</v>
      </c>
      <c r="L55" s="139">
        <f t="shared" si="10"/>
        <v>2288</v>
      </c>
      <c r="M55" s="139">
        <f t="shared" si="10"/>
        <v>2434</v>
      </c>
      <c r="N55" s="13"/>
    </row>
    <row r="56" spans="1:14" s="5" customFormat="1" ht="62.25" customHeight="1" x14ac:dyDescent="0.35">
      <c r="A56" s="99"/>
      <c r="B56" s="100"/>
      <c r="C56" s="100"/>
      <c r="D56" s="100"/>
      <c r="E56" s="100"/>
      <c r="F56" s="100"/>
      <c r="G56" s="100"/>
      <c r="H56" s="101"/>
      <c r="I56" s="39" t="s">
        <v>22</v>
      </c>
      <c r="J56" s="53">
        <f t="shared" si="5"/>
        <v>3151766.3</v>
      </c>
      <c r="K56" s="139">
        <f t="shared" si="10"/>
        <v>1005792.8</v>
      </c>
      <c r="L56" s="139">
        <f t="shared" si="10"/>
        <v>1047435.9999999999</v>
      </c>
      <c r="M56" s="139">
        <f t="shared" si="10"/>
        <v>1098537.5</v>
      </c>
      <c r="N56" s="13"/>
    </row>
    <row r="57" spans="1:14" ht="23.25" x14ac:dyDescent="0.35">
      <c r="A57" s="23"/>
      <c r="B57" s="23"/>
      <c r="C57" s="23"/>
      <c r="D57" s="23"/>
      <c r="E57" s="23"/>
      <c r="F57" s="23"/>
      <c r="G57" s="23"/>
      <c r="H57" s="37"/>
      <c r="I57" s="36"/>
      <c r="J57" s="23"/>
      <c r="K57" s="23"/>
      <c r="L57" s="23"/>
      <c r="M57" s="23"/>
      <c r="N57" s="17"/>
    </row>
    <row r="58" spans="1:14" ht="30.75" customHeight="1" x14ac:dyDescent="0.35">
      <c r="A58" s="23"/>
      <c r="B58" s="23"/>
      <c r="C58" s="23"/>
      <c r="D58" s="23"/>
      <c r="E58" s="23"/>
      <c r="F58" s="23"/>
      <c r="G58" s="23"/>
      <c r="H58" s="37"/>
      <c r="I58" s="36"/>
      <c r="J58" s="23"/>
      <c r="K58" s="23"/>
      <c r="L58" s="23"/>
      <c r="M58" s="23"/>
      <c r="N58" s="17"/>
    </row>
    <row r="59" spans="1:14" ht="30.75" customHeight="1" x14ac:dyDescent="0.35">
      <c r="A59" s="23"/>
      <c r="B59" s="23"/>
      <c r="C59" s="23"/>
      <c r="D59" s="23"/>
      <c r="E59" s="23"/>
      <c r="F59" s="23"/>
      <c r="G59" s="23"/>
      <c r="H59" s="37"/>
      <c r="I59" s="36"/>
      <c r="J59" s="23"/>
      <c r="K59" s="23" t="s">
        <v>127</v>
      </c>
      <c r="L59" s="23"/>
      <c r="M59" s="23"/>
      <c r="N59" s="17"/>
    </row>
    <row r="60" spans="1:14" ht="30.75" customHeight="1" x14ac:dyDescent="0.3">
      <c r="A60" s="414"/>
      <c r="B60" s="414"/>
      <c r="C60" s="414"/>
      <c r="D60" s="414"/>
      <c r="E60" s="414"/>
      <c r="F60" s="414"/>
      <c r="G60" s="414"/>
      <c r="H60" s="414"/>
      <c r="I60" s="414"/>
      <c r="J60" s="414"/>
      <c r="K60" s="414"/>
      <c r="L60" s="414"/>
      <c r="M60" s="414"/>
      <c r="N60" s="17"/>
    </row>
    <row r="61" spans="1:14" ht="32.25" customHeight="1" x14ac:dyDescent="0.4">
      <c r="A61" s="415"/>
      <c r="B61" s="415"/>
      <c r="C61" s="415"/>
      <c r="D61" s="415"/>
      <c r="E61" s="415"/>
      <c r="F61" s="415"/>
      <c r="G61" s="415"/>
      <c r="H61" s="415"/>
      <c r="I61" s="415"/>
      <c r="J61" s="415"/>
      <c r="K61" s="415"/>
      <c r="L61" s="415"/>
      <c r="M61" s="415"/>
      <c r="N61" s="17"/>
    </row>
    <row r="62" spans="1:14" ht="26.25" x14ac:dyDescent="0.4">
      <c r="A62" s="415"/>
      <c r="B62" s="415"/>
      <c r="C62" s="415"/>
      <c r="D62" s="415"/>
      <c r="E62" s="415"/>
      <c r="F62" s="415"/>
      <c r="G62" s="415"/>
      <c r="H62" s="415"/>
      <c r="I62" s="415"/>
      <c r="J62" s="415"/>
      <c r="K62" s="415"/>
      <c r="L62" s="415"/>
      <c r="M62" s="415"/>
      <c r="N62" s="17"/>
    </row>
    <row r="63" spans="1:14" x14ac:dyDescent="0.25">
      <c r="A63" s="17"/>
      <c r="B63" s="17"/>
      <c r="C63" s="17"/>
      <c r="D63" s="17"/>
      <c r="E63" s="17"/>
      <c r="F63" s="17"/>
      <c r="G63" s="17"/>
      <c r="H63" s="16"/>
      <c r="I63" s="15"/>
      <c r="J63" s="17"/>
      <c r="K63" s="17"/>
      <c r="L63" s="17"/>
      <c r="M63" s="17"/>
      <c r="N63" s="17"/>
    </row>
    <row r="64" spans="1:14" x14ac:dyDescent="0.25">
      <c r="A64" s="17"/>
      <c r="B64" s="17"/>
      <c r="C64" s="17"/>
      <c r="D64" s="17"/>
      <c r="E64" s="17"/>
      <c r="F64" s="17"/>
      <c r="G64" s="17"/>
      <c r="H64" s="16"/>
      <c r="I64" s="15"/>
      <c r="J64" s="17"/>
      <c r="K64" s="17"/>
      <c r="L64" s="17"/>
      <c r="M64" s="17"/>
      <c r="N64" s="17"/>
    </row>
    <row r="65" spans="3:14" x14ac:dyDescent="0.25">
      <c r="C65" s="4"/>
      <c r="D65" s="4"/>
      <c r="E65" s="4"/>
      <c r="F65" s="4"/>
      <c r="J65" s="4"/>
      <c r="K65" s="4"/>
      <c r="L65" s="4"/>
      <c r="M65" s="4"/>
      <c r="N65" s="4"/>
    </row>
    <row r="66" spans="3:14" x14ac:dyDescent="0.25">
      <c r="C66" s="4"/>
      <c r="D66" s="4"/>
      <c r="E66" s="4"/>
      <c r="F66" s="4"/>
      <c r="J66" s="4"/>
      <c r="K66" s="4"/>
      <c r="L66" s="4"/>
      <c r="M66" s="4"/>
      <c r="N66" s="4"/>
    </row>
    <row r="67" spans="3:14" x14ac:dyDescent="0.25">
      <c r="C67" s="4"/>
      <c r="D67" s="4"/>
      <c r="E67" s="4"/>
      <c r="F67" s="4"/>
      <c r="J67" s="4"/>
      <c r="K67" s="4"/>
      <c r="L67" s="4"/>
      <c r="M67" s="4"/>
      <c r="N67" s="4"/>
    </row>
    <row r="68" spans="3:14" x14ac:dyDescent="0.25">
      <c r="C68" s="4"/>
      <c r="D68" s="4"/>
      <c r="E68" s="4"/>
      <c r="F68" s="4"/>
      <c r="J68" s="4"/>
      <c r="K68" s="4"/>
      <c r="L68" s="4"/>
      <c r="M68" s="4"/>
      <c r="N68" s="4"/>
    </row>
    <row r="69" spans="3:14" x14ac:dyDescent="0.25">
      <c r="C69" s="4"/>
      <c r="D69" s="4"/>
      <c r="E69" s="4"/>
      <c r="F69" s="4"/>
      <c r="J69" s="4"/>
      <c r="K69" s="4"/>
      <c r="L69" s="4"/>
      <c r="M69" s="4"/>
      <c r="N69" s="4"/>
    </row>
    <row r="70" spans="3:14" x14ac:dyDescent="0.25">
      <c r="C70" s="4"/>
      <c r="D70" s="4"/>
      <c r="E70" s="4"/>
      <c r="F70" s="4"/>
      <c r="J70" s="4"/>
      <c r="K70" s="4"/>
      <c r="L70" s="4"/>
      <c r="M70" s="4"/>
      <c r="N70" s="4"/>
    </row>
    <row r="71" spans="3:14" x14ac:dyDescent="0.25">
      <c r="C71" s="4"/>
      <c r="D71" s="4"/>
      <c r="E71" s="4"/>
      <c r="F71" s="4"/>
      <c r="J71" s="4"/>
      <c r="K71" s="4"/>
      <c r="L71" s="4"/>
      <c r="M71" s="4"/>
      <c r="N71" s="4"/>
    </row>
    <row r="72" spans="3:14" x14ac:dyDescent="0.25">
      <c r="C72" s="4"/>
      <c r="D72" s="4"/>
      <c r="E72" s="4"/>
      <c r="F72" s="4"/>
      <c r="J72" s="4"/>
      <c r="K72" s="4"/>
      <c r="L72" s="4"/>
      <c r="M72" s="4"/>
      <c r="N72" s="4"/>
    </row>
    <row r="73" spans="3:14" x14ac:dyDescent="0.25">
      <c r="C73" s="4"/>
      <c r="D73" s="4"/>
      <c r="E73" s="4"/>
      <c r="F73" s="4"/>
      <c r="J73" s="4"/>
      <c r="K73" s="4"/>
      <c r="L73" s="4"/>
      <c r="M73" s="4"/>
      <c r="N73" s="4"/>
    </row>
    <row r="74" spans="3:14" x14ac:dyDescent="0.25">
      <c r="C74" s="4"/>
      <c r="D74" s="4"/>
      <c r="E74" s="4"/>
      <c r="F74" s="4"/>
      <c r="J74" s="4"/>
      <c r="K74" s="4"/>
      <c r="L74" s="4"/>
      <c r="M74" s="4"/>
      <c r="N74" s="4"/>
    </row>
    <row r="75" spans="3:14" x14ac:dyDescent="0.25">
      <c r="C75" s="4"/>
      <c r="D75" s="4"/>
      <c r="E75" s="4"/>
      <c r="F75" s="4"/>
      <c r="J75" s="4"/>
      <c r="K75" s="4"/>
      <c r="L75" s="4"/>
      <c r="M75" s="4"/>
      <c r="N75" s="4"/>
    </row>
    <row r="76" spans="3:14" x14ac:dyDescent="0.25">
      <c r="C76" s="4"/>
      <c r="D76" s="4"/>
      <c r="E76" s="4"/>
      <c r="F76" s="4"/>
      <c r="J76" s="4"/>
      <c r="K76" s="4"/>
      <c r="L76" s="4"/>
      <c r="M76" s="4"/>
      <c r="N76" s="4"/>
    </row>
    <row r="77" spans="3:14" x14ac:dyDescent="0.25">
      <c r="C77" s="4"/>
      <c r="D77" s="4"/>
      <c r="E77" s="4"/>
      <c r="F77" s="4"/>
      <c r="J77" s="4"/>
      <c r="K77" s="4"/>
      <c r="L77" s="4"/>
      <c r="M77" s="4"/>
      <c r="N77" s="4"/>
    </row>
    <row r="78" spans="3:14" x14ac:dyDescent="0.25">
      <c r="C78" s="4"/>
      <c r="D78" s="4"/>
      <c r="E78" s="4"/>
      <c r="F78" s="4"/>
      <c r="J78" s="4"/>
      <c r="K78" s="4"/>
      <c r="L78" s="4"/>
      <c r="M78" s="4"/>
      <c r="N78" s="4"/>
    </row>
    <row r="79" spans="3:14" x14ac:dyDescent="0.25">
      <c r="C79" s="4"/>
      <c r="D79" s="4"/>
      <c r="E79" s="4"/>
      <c r="F79" s="4"/>
      <c r="J79" s="4"/>
      <c r="K79" s="4"/>
      <c r="L79" s="4"/>
      <c r="M79" s="4"/>
      <c r="N79" s="4"/>
    </row>
  </sheetData>
  <mergeCells count="97">
    <mergeCell ref="A54:B54"/>
    <mergeCell ref="A60:M60"/>
    <mergeCell ref="A61:M61"/>
    <mergeCell ref="A62:M62"/>
    <mergeCell ref="K1:M1"/>
    <mergeCell ref="G43:G44"/>
    <mergeCell ref="B45:B46"/>
    <mergeCell ref="G45:G46"/>
    <mergeCell ref="H45:H50"/>
    <mergeCell ref="B47:B48"/>
    <mergeCell ref="G47:G48"/>
    <mergeCell ref="B49:B50"/>
    <mergeCell ref="G49:G50"/>
    <mergeCell ref="G40:G41"/>
    <mergeCell ref="H40:H44"/>
    <mergeCell ref="B43:B44"/>
    <mergeCell ref="C43:C44"/>
    <mergeCell ref="D43:D44"/>
    <mergeCell ref="E43:E44"/>
    <mergeCell ref="F43:F44"/>
    <mergeCell ref="A40:A50"/>
    <mergeCell ref="B40:B41"/>
    <mergeCell ref="C40:C41"/>
    <mergeCell ref="D40:D41"/>
    <mergeCell ref="E40:E41"/>
    <mergeCell ref="F40:F41"/>
    <mergeCell ref="A35:A39"/>
    <mergeCell ref="G35:G36"/>
    <mergeCell ref="H35:H36"/>
    <mergeCell ref="G30:G31"/>
    <mergeCell ref="G26:G27"/>
    <mergeCell ref="H26:H31"/>
    <mergeCell ref="G28:G29"/>
    <mergeCell ref="B30:B31"/>
    <mergeCell ref="C30:C31"/>
    <mergeCell ref="D30:D31"/>
    <mergeCell ref="E30:E31"/>
    <mergeCell ref="F30:F31"/>
    <mergeCell ref="A26:A34"/>
    <mergeCell ref="B26:B27"/>
    <mergeCell ref="C26:C27"/>
    <mergeCell ref="D26:D27"/>
    <mergeCell ref="E26:E27"/>
    <mergeCell ref="F26:F27"/>
    <mergeCell ref="J20:J21"/>
    <mergeCell ref="K20:K21"/>
    <mergeCell ref="L20:L21"/>
    <mergeCell ref="M20:M21"/>
    <mergeCell ref="G18:G19"/>
    <mergeCell ref="B20:B21"/>
    <mergeCell ref="D20:D21"/>
    <mergeCell ref="E20:E21"/>
    <mergeCell ref="F20:F21"/>
    <mergeCell ref="G20:G22"/>
    <mergeCell ref="I20:I21"/>
    <mergeCell ref="H11:H22"/>
    <mergeCell ref="G13:G14"/>
    <mergeCell ref="B15:B17"/>
    <mergeCell ref="C15:C16"/>
    <mergeCell ref="D15:D16"/>
    <mergeCell ref="E15:E16"/>
    <mergeCell ref="F15:F16"/>
    <mergeCell ref="G15:G17"/>
    <mergeCell ref="I16:I17"/>
    <mergeCell ref="J16:J17"/>
    <mergeCell ref="K16:K17"/>
    <mergeCell ref="L16:L17"/>
    <mergeCell ref="M16:M17"/>
    <mergeCell ref="H6:H7"/>
    <mergeCell ref="A11:A25"/>
    <mergeCell ref="B11:B12"/>
    <mergeCell ref="C11:C12"/>
    <mergeCell ref="D11:D12"/>
    <mergeCell ref="E11:E12"/>
    <mergeCell ref="F11:F12"/>
    <mergeCell ref="G11:G12"/>
    <mergeCell ref="A6:A10"/>
    <mergeCell ref="B6:B7"/>
    <mergeCell ref="C6:C7"/>
    <mergeCell ref="D6:D7"/>
    <mergeCell ref="E6:E7"/>
    <mergeCell ref="F6:F7"/>
    <mergeCell ref="G6:G7"/>
    <mergeCell ref="A2:M2"/>
    <mergeCell ref="A3:A5"/>
    <mergeCell ref="B3:B5"/>
    <mergeCell ref="C3:F3"/>
    <mergeCell ref="G3:G5"/>
    <mergeCell ref="H3:H5"/>
    <mergeCell ref="I3:I5"/>
    <mergeCell ref="J3:J5"/>
    <mergeCell ref="K3:M3"/>
    <mergeCell ref="C4:C5"/>
    <mergeCell ref="D4:F4"/>
    <mergeCell ref="K4:K5"/>
    <mergeCell ref="L4:L5"/>
    <mergeCell ref="M4:M5"/>
  </mergeCells>
  <printOptions horizontalCentered="1" verticalCentered="1"/>
  <pageMargins left="0.31496062992125984" right="0.19685039370078741" top="0.59055118110236227" bottom="0.35433070866141736" header="0.15748031496062992" footer="0"/>
  <pageSetup paperSize="9" scale="34" fitToHeight="0" orientation="landscape" r:id="rId1"/>
  <headerFooter scaleWithDoc="0" alignWithMargins="0"/>
  <rowBreaks count="1" manualBreakCount="1">
    <brk id="64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R80"/>
  <sheetViews>
    <sheetView view="pageBreakPreview" topLeftCell="B1" zoomScale="50" zoomScaleNormal="60" zoomScaleSheetLayoutView="49" workbookViewId="0">
      <selection activeCell="M18" sqref="M18:Q18"/>
    </sheetView>
  </sheetViews>
  <sheetFormatPr defaultColWidth="9.140625" defaultRowHeight="15.75" x14ac:dyDescent="0.25"/>
  <cols>
    <col min="1" max="1" width="42.7109375" style="4" customWidth="1"/>
    <col min="2" max="2" width="55.85546875" style="4" customWidth="1"/>
    <col min="3" max="3" width="12" style="3" customWidth="1"/>
    <col min="4" max="8" width="9.28515625" style="3" customWidth="1"/>
    <col min="9" max="9" width="52.7109375" style="4" customWidth="1"/>
    <col min="10" max="10" width="40" style="7" customWidth="1"/>
    <col min="11" max="11" width="34.28515625" style="6" customWidth="1"/>
    <col min="12" max="12" width="20.28515625" style="3" customWidth="1"/>
    <col min="13" max="13" width="15.5703125" style="1" customWidth="1"/>
    <col min="14" max="14" width="14.7109375" style="1" customWidth="1"/>
    <col min="15" max="16" width="15.85546875" style="1" customWidth="1"/>
    <col min="17" max="17" width="14.85546875" style="1" customWidth="1"/>
    <col min="18" max="16384" width="9.140625" style="1"/>
  </cols>
  <sheetData>
    <row r="1" spans="1:18" ht="56.25" customHeight="1" x14ac:dyDescent="0.2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9"/>
      <c r="M1" s="9"/>
      <c r="N1" s="10"/>
      <c r="O1" s="358" t="s">
        <v>35</v>
      </c>
      <c r="P1" s="358"/>
      <c r="Q1" s="358"/>
      <c r="R1" s="358"/>
    </row>
    <row r="2" spans="1:18" ht="77.25" customHeight="1" thickBot="1" x14ac:dyDescent="0.3">
      <c r="A2" s="359" t="s">
        <v>41</v>
      </c>
      <c r="B2" s="359"/>
      <c r="C2" s="359"/>
      <c r="D2" s="359"/>
      <c r="E2" s="359"/>
      <c r="F2" s="359"/>
      <c r="G2" s="359"/>
      <c r="H2" s="359"/>
      <c r="I2" s="359"/>
      <c r="J2" s="359"/>
      <c r="K2" s="359"/>
      <c r="L2" s="359"/>
      <c r="M2" s="359"/>
      <c r="N2" s="359"/>
      <c r="O2" s="359"/>
      <c r="P2" s="359"/>
      <c r="Q2" s="359"/>
      <c r="R2" s="11"/>
    </row>
    <row r="3" spans="1:18" ht="32.25" customHeight="1" x14ac:dyDescent="0.25">
      <c r="A3" s="360" t="s">
        <v>0</v>
      </c>
      <c r="B3" s="360" t="s">
        <v>1</v>
      </c>
      <c r="C3" s="360" t="s">
        <v>2</v>
      </c>
      <c r="D3" s="360"/>
      <c r="E3" s="360"/>
      <c r="F3" s="360"/>
      <c r="G3" s="360"/>
      <c r="H3" s="360"/>
      <c r="I3" s="360" t="s">
        <v>3</v>
      </c>
      <c r="J3" s="361" t="s">
        <v>4</v>
      </c>
      <c r="K3" s="362" t="s">
        <v>23</v>
      </c>
      <c r="L3" s="362" t="s">
        <v>45</v>
      </c>
      <c r="M3" s="363" t="s">
        <v>46</v>
      </c>
      <c r="N3" s="363"/>
      <c r="O3" s="363"/>
      <c r="P3" s="363"/>
      <c r="Q3" s="363"/>
      <c r="R3" s="11"/>
    </row>
    <row r="4" spans="1:18" s="2" customFormat="1" ht="19.5" customHeight="1" x14ac:dyDescent="0.25">
      <c r="A4" s="360"/>
      <c r="B4" s="360"/>
      <c r="C4" s="360" t="s">
        <v>5</v>
      </c>
      <c r="D4" s="363" t="s">
        <v>46</v>
      </c>
      <c r="E4" s="363"/>
      <c r="F4" s="363"/>
      <c r="G4" s="363"/>
      <c r="H4" s="363"/>
      <c r="I4" s="360"/>
      <c r="J4" s="361"/>
      <c r="K4" s="360"/>
      <c r="L4" s="360"/>
      <c r="M4" s="363">
        <v>2021</v>
      </c>
      <c r="N4" s="363">
        <v>2022</v>
      </c>
      <c r="O4" s="363">
        <v>2023</v>
      </c>
      <c r="P4" s="363">
        <v>2024</v>
      </c>
      <c r="Q4" s="363">
        <v>2025</v>
      </c>
      <c r="R4" s="12"/>
    </row>
    <row r="5" spans="1:18" s="5" customFormat="1" ht="102" customHeight="1" x14ac:dyDescent="0.35">
      <c r="A5" s="360"/>
      <c r="B5" s="360"/>
      <c r="C5" s="360"/>
      <c r="D5" s="103">
        <v>2021</v>
      </c>
      <c r="E5" s="103">
        <v>2022</v>
      </c>
      <c r="F5" s="103">
        <v>2023</v>
      </c>
      <c r="G5" s="103">
        <v>2024</v>
      </c>
      <c r="H5" s="103">
        <v>2025</v>
      </c>
      <c r="I5" s="360"/>
      <c r="J5" s="361"/>
      <c r="K5" s="360"/>
      <c r="L5" s="360"/>
      <c r="M5" s="363"/>
      <c r="N5" s="363"/>
      <c r="O5" s="363"/>
      <c r="P5" s="363"/>
      <c r="Q5" s="363"/>
      <c r="R5" s="13"/>
    </row>
    <row r="6" spans="1:18" s="5" customFormat="1" ht="21" customHeight="1" x14ac:dyDescent="0.35">
      <c r="A6" s="377" t="s">
        <v>6</v>
      </c>
      <c r="B6" s="380" t="s">
        <v>44</v>
      </c>
      <c r="C6" s="416">
        <f>D6+E6+F6+G6+H6</f>
        <v>23</v>
      </c>
      <c r="D6" s="364">
        <v>4</v>
      </c>
      <c r="E6" s="364">
        <v>4</v>
      </c>
      <c r="F6" s="364">
        <v>5</v>
      </c>
      <c r="G6" s="364">
        <v>5</v>
      </c>
      <c r="H6" s="364">
        <v>5</v>
      </c>
      <c r="I6" s="381" t="s">
        <v>42</v>
      </c>
      <c r="J6" s="369" t="s">
        <v>64</v>
      </c>
      <c r="K6" s="51" t="s">
        <v>47</v>
      </c>
      <c r="L6" s="27">
        <f>M6+N6+O6+P6+Q6</f>
        <v>0</v>
      </c>
      <c r="M6" s="48"/>
      <c r="N6" s="48"/>
      <c r="O6" s="48"/>
      <c r="P6" s="48"/>
      <c r="Q6" s="48"/>
      <c r="R6" s="13"/>
    </row>
    <row r="7" spans="1:18" s="5" customFormat="1" ht="51.75" customHeight="1" x14ac:dyDescent="0.35">
      <c r="A7" s="378"/>
      <c r="B7" s="380"/>
      <c r="C7" s="416"/>
      <c r="D7" s="364"/>
      <c r="E7" s="364"/>
      <c r="F7" s="364"/>
      <c r="G7" s="364"/>
      <c r="H7" s="364"/>
      <c r="I7" s="382"/>
      <c r="J7" s="370"/>
      <c r="K7" s="52" t="s">
        <v>22</v>
      </c>
      <c r="L7" s="53">
        <f t="shared" ref="L7:L16" si="0">M7+N7+O7+P7+Q7</f>
        <v>70.5</v>
      </c>
      <c r="M7" s="48">
        <v>12.5</v>
      </c>
      <c r="N7" s="48">
        <v>13</v>
      </c>
      <c r="O7" s="48">
        <v>15</v>
      </c>
      <c r="P7" s="48">
        <v>15</v>
      </c>
      <c r="Q7" s="48">
        <v>15</v>
      </c>
      <c r="R7" s="13"/>
    </row>
    <row r="8" spans="1:18" s="5" customFormat="1" ht="35.25" customHeight="1" x14ac:dyDescent="0.35">
      <c r="A8" s="378"/>
      <c r="B8" s="54"/>
      <c r="C8" s="26"/>
      <c r="D8" s="26"/>
      <c r="E8" s="120"/>
      <c r="F8" s="26"/>
      <c r="G8" s="120"/>
      <c r="H8" s="26"/>
      <c r="I8" s="32"/>
      <c r="J8" s="55"/>
      <c r="K8" s="45" t="s">
        <v>31</v>
      </c>
      <c r="L8" s="53">
        <f t="shared" si="0"/>
        <v>70.5</v>
      </c>
      <c r="M8" s="56">
        <f>M9+M10</f>
        <v>12.5</v>
      </c>
      <c r="N8" s="56">
        <f>N9+N10</f>
        <v>13</v>
      </c>
      <c r="O8" s="56">
        <f>O9+O10</f>
        <v>15</v>
      </c>
      <c r="P8" s="56">
        <f>P9+P10</f>
        <v>15</v>
      </c>
      <c r="Q8" s="56">
        <f>Q9+Q10</f>
        <v>15</v>
      </c>
      <c r="R8" s="13"/>
    </row>
    <row r="9" spans="1:18" s="5" customFormat="1" ht="35.25" customHeight="1" x14ac:dyDescent="0.35">
      <c r="A9" s="378"/>
      <c r="B9" s="18"/>
      <c r="C9" s="28"/>
      <c r="D9" s="29"/>
      <c r="E9" s="29"/>
      <c r="F9" s="29"/>
      <c r="G9" s="29"/>
      <c r="H9" s="29"/>
      <c r="I9" s="32"/>
      <c r="J9" s="57" t="s">
        <v>30</v>
      </c>
      <c r="K9" s="58" t="s">
        <v>47</v>
      </c>
      <c r="L9" s="53">
        <f t="shared" si="0"/>
        <v>0</v>
      </c>
      <c r="M9" s="56">
        <f t="shared" ref="M9:Q10" si="1">M6</f>
        <v>0</v>
      </c>
      <c r="N9" s="56">
        <f t="shared" si="1"/>
        <v>0</v>
      </c>
      <c r="O9" s="56">
        <f t="shared" si="1"/>
        <v>0</v>
      </c>
      <c r="P9" s="56">
        <f t="shared" si="1"/>
        <v>0</v>
      </c>
      <c r="Q9" s="56">
        <f t="shared" si="1"/>
        <v>0</v>
      </c>
      <c r="R9" s="13"/>
    </row>
    <row r="10" spans="1:18" s="5" customFormat="1" ht="42.75" customHeight="1" x14ac:dyDescent="0.35">
      <c r="A10" s="379"/>
      <c r="B10" s="18"/>
      <c r="C10" s="28"/>
      <c r="D10" s="29"/>
      <c r="E10" s="29"/>
      <c r="F10" s="29"/>
      <c r="G10" s="29"/>
      <c r="H10" s="29"/>
      <c r="I10" s="29"/>
      <c r="J10" s="55"/>
      <c r="K10" s="117" t="s">
        <v>22</v>
      </c>
      <c r="L10" s="53">
        <f t="shared" si="0"/>
        <v>70.5</v>
      </c>
      <c r="M10" s="59">
        <f t="shared" si="1"/>
        <v>12.5</v>
      </c>
      <c r="N10" s="59">
        <f t="shared" si="1"/>
        <v>13</v>
      </c>
      <c r="O10" s="59">
        <f t="shared" si="1"/>
        <v>15</v>
      </c>
      <c r="P10" s="59">
        <f t="shared" si="1"/>
        <v>15</v>
      </c>
      <c r="Q10" s="59">
        <f t="shared" si="1"/>
        <v>15</v>
      </c>
      <c r="R10" s="13"/>
    </row>
    <row r="11" spans="1:18" s="5" customFormat="1" ht="43.5" customHeight="1" x14ac:dyDescent="0.35">
      <c r="A11" s="371" t="s">
        <v>7</v>
      </c>
      <c r="B11" s="374" t="s">
        <v>43</v>
      </c>
      <c r="C11" s="416">
        <f>D11+E11+F11+G11+H11</f>
        <v>900</v>
      </c>
      <c r="D11" s="376">
        <v>180</v>
      </c>
      <c r="E11" s="364">
        <v>180</v>
      </c>
      <c r="F11" s="364">
        <v>180</v>
      </c>
      <c r="G11" s="364">
        <v>180</v>
      </c>
      <c r="H11" s="364">
        <v>180</v>
      </c>
      <c r="I11" s="374" t="s">
        <v>24</v>
      </c>
      <c r="J11" s="369" t="s">
        <v>65</v>
      </c>
      <c r="K11" s="52" t="s">
        <v>47</v>
      </c>
      <c r="L11" s="53">
        <f t="shared" si="0"/>
        <v>500</v>
      </c>
      <c r="M11" s="119">
        <v>100</v>
      </c>
      <c r="N11" s="119">
        <v>100</v>
      </c>
      <c r="O11" s="119">
        <v>100</v>
      </c>
      <c r="P11" s="119">
        <v>100</v>
      </c>
      <c r="Q11" s="119">
        <v>100</v>
      </c>
      <c r="R11" s="13"/>
    </row>
    <row r="12" spans="1:18" s="5" customFormat="1" ht="51.75" customHeight="1" x14ac:dyDescent="0.35">
      <c r="A12" s="372"/>
      <c r="B12" s="375"/>
      <c r="C12" s="416"/>
      <c r="D12" s="376"/>
      <c r="E12" s="364"/>
      <c r="F12" s="364"/>
      <c r="G12" s="364"/>
      <c r="H12" s="364"/>
      <c r="I12" s="375"/>
      <c r="J12" s="391"/>
      <c r="K12" s="52" t="s">
        <v>22</v>
      </c>
      <c r="L12" s="53">
        <f>M12+N12+O12+P12+Q12</f>
        <v>2600</v>
      </c>
      <c r="M12" s="119">
        <v>520</v>
      </c>
      <c r="N12" s="119">
        <v>520</v>
      </c>
      <c r="O12" s="119">
        <v>520</v>
      </c>
      <c r="P12" s="119">
        <v>520</v>
      </c>
      <c r="Q12" s="119">
        <v>520</v>
      </c>
      <c r="R12" s="13"/>
    </row>
    <row r="13" spans="1:18" s="5" customFormat="1" ht="43.5" customHeight="1" x14ac:dyDescent="0.35">
      <c r="A13" s="372"/>
      <c r="B13" s="20"/>
      <c r="C13" s="21"/>
      <c r="D13" s="22"/>
      <c r="E13" s="22"/>
      <c r="F13" s="22"/>
      <c r="G13" s="22"/>
      <c r="H13" s="22"/>
      <c r="I13" s="392" t="s">
        <v>25</v>
      </c>
      <c r="J13" s="391"/>
      <c r="K13" s="51" t="s">
        <v>47</v>
      </c>
      <c r="L13" s="53">
        <f t="shared" si="0"/>
        <v>0</v>
      </c>
      <c r="M13" s="118"/>
      <c r="N13" s="118"/>
      <c r="O13" s="118"/>
      <c r="P13" s="118"/>
      <c r="Q13" s="118"/>
      <c r="R13" s="13"/>
    </row>
    <row r="14" spans="1:18" s="5" customFormat="1" ht="49.5" customHeight="1" x14ac:dyDescent="0.35">
      <c r="A14" s="372"/>
      <c r="B14" s="25"/>
      <c r="C14" s="25"/>
      <c r="D14" s="25"/>
      <c r="E14" s="25"/>
      <c r="F14" s="25"/>
      <c r="G14" s="25"/>
      <c r="H14" s="25"/>
      <c r="I14" s="393"/>
      <c r="J14" s="391"/>
      <c r="K14" s="121" t="s">
        <v>22</v>
      </c>
      <c r="L14" s="53">
        <f t="shared" si="0"/>
        <v>2430</v>
      </c>
      <c r="M14" s="119">
        <v>470</v>
      </c>
      <c r="N14" s="119">
        <v>490</v>
      </c>
      <c r="O14" s="119">
        <v>490</v>
      </c>
      <c r="P14" s="119">
        <v>490</v>
      </c>
      <c r="Q14" s="119">
        <v>490</v>
      </c>
      <c r="R14" s="13"/>
    </row>
    <row r="15" spans="1:18" s="5" customFormat="1" ht="36.75" customHeight="1" x14ac:dyDescent="0.35">
      <c r="A15" s="372"/>
      <c r="B15" s="394" t="s">
        <v>56</v>
      </c>
      <c r="C15" s="416">
        <f>D15+E15+F15+G15+H15</f>
        <v>7.5</v>
      </c>
      <c r="D15" s="364">
        <v>1.5</v>
      </c>
      <c r="E15" s="364">
        <v>1.5</v>
      </c>
      <c r="F15" s="364">
        <v>1.5</v>
      </c>
      <c r="G15" s="364">
        <v>1.5</v>
      </c>
      <c r="H15" s="364">
        <v>1.5</v>
      </c>
      <c r="I15" s="366" t="s">
        <v>26</v>
      </c>
      <c r="J15" s="391"/>
      <c r="K15" s="51" t="s">
        <v>47</v>
      </c>
      <c r="L15" s="53">
        <f t="shared" si="0"/>
        <v>0</v>
      </c>
      <c r="M15" s="119"/>
      <c r="N15" s="119"/>
      <c r="O15" s="119"/>
      <c r="P15" s="119"/>
      <c r="Q15" s="119"/>
      <c r="R15" s="13"/>
    </row>
    <row r="16" spans="1:18" s="5" customFormat="1" ht="61.5" customHeight="1" x14ac:dyDescent="0.35">
      <c r="A16" s="372"/>
      <c r="B16" s="395"/>
      <c r="C16" s="417"/>
      <c r="D16" s="365"/>
      <c r="E16" s="365"/>
      <c r="F16" s="365"/>
      <c r="G16" s="365"/>
      <c r="H16" s="365"/>
      <c r="I16" s="367"/>
      <c r="J16" s="391"/>
      <c r="K16" s="390" t="s">
        <v>22</v>
      </c>
      <c r="L16" s="388">
        <f t="shared" si="0"/>
        <v>20000</v>
      </c>
      <c r="M16" s="383">
        <v>4000</v>
      </c>
      <c r="N16" s="383">
        <v>4000</v>
      </c>
      <c r="O16" s="383">
        <v>4000</v>
      </c>
      <c r="P16" s="383">
        <v>4000</v>
      </c>
      <c r="Q16" s="383">
        <v>4000</v>
      </c>
      <c r="R16" s="13"/>
    </row>
    <row r="17" spans="1:18" s="5" customFormat="1" ht="71.25" customHeight="1" x14ac:dyDescent="0.35">
      <c r="A17" s="372"/>
      <c r="B17" s="396"/>
      <c r="C17" s="60">
        <f>D17+E17+F17+G17+H17</f>
        <v>150</v>
      </c>
      <c r="D17" s="119">
        <v>30</v>
      </c>
      <c r="E17" s="119">
        <v>30</v>
      </c>
      <c r="F17" s="119">
        <v>30</v>
      </c>
      <c r="G17" s="119">
        <v>30</v>
      </c>
      <c r="H17" s="119">
        <v>30</v>
      </c>
      <c r="I17" s="368"/>
      <c r="J17" s="391"/>
      <c r="K17" s="390"/>
      <c r="L17" s="389"/>
      <c r="M17" s="384"/>
      <c r="N17" s="384"/>
      <c r="O17" s="384"/>
      <c r="P17" s="384"/>
      <c r="Q17" s="384"/>
      <c r="R17" s="13"/>
    </row>
    <row r="18" spans="1:18" s="5" customFormat="1" ht="42" customHeight="1" x14ac:dyDescent="0.35">
      <c r="A18" s="372"/>
      <c r="B18" s="20"/>
      <c r="C18" s="44"/>
      <c r="D18" s="44"/>
      <c r="E18" s="44"/>
      <c r="F18" s="44"/>
      <c r="G18" s="44"/>
      <c r="H18" s="44"/>
      <c r="I18" s="366" t="s">
        <v>27</v>
      </c>
      <c r="J18" s="391"/>
      <c r="K18" s="51" t="s">
        <v>47</v>
      </c>
      <c r="L18" s="53">
        <f>M18+N18+O18+P18+Q18</f>
        <v>0</v>
      </c>
      <c r="M18" s="119"/>
      <c r="N18" s="119"/>
      <c r="O18" s="119"/>
      <c r="P18" s="119"/>
      <c r="Q18" s="119"/>
      <c r="R18" s="13"/>
    </row>
    <row r="19" spans="1:18" s="5" customFormat="1" ht="64.5" customHeight="1" x14ac:dyDescent="0.35">
      <c r="A19" s="372"/>
      <c r="B19" s="61"/>
      <c r="C19" s="62"/>
      <c r="D19" s="25"/>
      <c r="E19" s="25"/>
      <c r="F19" s="25"/>
      <c r="G19" s="25"/>
      <c r="H19" s="25"/>
      <c r="I19" s="368"/>
      <c r="J19" s="391"/>
      <c r="K19" s="121" t="s">
        <v>22</v>
      </c>
      <c r="L19" s="53">
        <f>M19+N19+O19+P19+Q19</f>
        <v>0</v>
      </c>
      <c r="M19" s="119"/>
      <c r="N19" s="119"/>
      <c r="O19" s="119"/>
      <c r="P19" s="119"/>
      <c r="Q19" s="119"/>
      <c r="R19" s="13"/>
    </row>
    <row r="20" spans="1:18" s="5" customFormat="1" ht="42" customHeight="1" x14ac:dyDescent="0.35">
      <c r="A20" s="372"/>
      <c r="B20" s="385" t="s">
        <v>48</v>
      </c>
      <c r="C20" s="42"/>
      <c r="D20" s="63">
        <v>36.1</v>
      </c>
      <c r="E20" s="63">
        <v>36.1</v>
      </c>
      <c r="F20" s="63">
        <v>36.1</v>
      </c>
      <c r="G20" s="63">
        <v>36.1</v>
      </c>
      <c r="H20" s="63">
        <v>36.1</v>
      </c>
      <c r="I20" s="387" t="s">
        <v>28</v>
      </c>
      <c r="J20" s="391"/>
      <c r="K20" s="377" t="s">
        <v>47</v>
      </c>
      <c r="L20" s="388">
        <f>M20+N20+O20+P20+Q20</f>
        <v>0</v>
      </c>
      <c r="M20" s="383"/>
      <c r="N20" s="383"/>
      <c r="O20" s="383"/>
      <c r="P20" s="383"/>
      <c r="Q20" s="383"/>
      <c r="R20" s="13"/>
    </row>
    <row r="21" spans="1:18" s="5" customFormat="1" ht="31.5" customHeight="1" x14ac:dyDescent="0.35">
      <c r="A21" s="372"/>
      <c r="B21" s="386"/>
      <c r="C21" s="46"/>
      <c r="D21" s="47"/>
      <c r="E21" s="47"/>
      <c r="F21" s="47"/>
      <c r="G21" s="47"/>
      <c r="H21" s="47"/>
      <c r="I21" s="387"/>
      <c r="J21" s="391"/>
      <c r="K21" s="379"/>
      <c r="L21" s="389"/>
      <c r="M21" s="384"/>
      <c r="N21" s="384"/>
      <c r="O21" s="384"/>
      <c r="P21" s="384"/>
      <c r="Q21" s="384"/>
      <c r="R21" s="13"/>
    </row>
    <row r="22" spans="1:18" s="5" customFormat="1" ht="113.25" customHeight="1" x14ac:dyDescent="0.35">
      <c r="A22" s="372"/>
      <c r="B22" s="64" t="s">
        <v>8</v>
      </c>
      <c r="C22" s="133">
        <v>1</v>
      </c>
      <c r="D22" s="40">
        <v>1</v>
      </c>
      <c r="E22" s="40">
        <v>1</v>
      </c>
      <c r="F22" s="40">
        <v>1</v>
      </c>
      <c r="G22" s="40">
        <v>1</v>
      </c>
      <c r="H22" s="40">
        <v>1</v>
      </c>
      <c r="I22" s="368"/>
      <c r="J22" s="370"/>
      <c r="K22" s="66" t="s">
        <v>22</v>
      </c>
      <c r="L22" s="53">
        <f>M22+N22+O22+P22+Q22</f>
        <v>61000</v>
      </c>
      <c r="M22" s="119">
        <v>12000</v>
      </c>
      <c r="N22" s="119">
        <v>12100</v>
      </c>
      <c r="O22" s="119">
        <v>12200</v>
      </c>
      <c r="P22" s="119">
        <v>12300</v>
      </c>
      <c r="Q22" s="119">
        <v>12400</v>
      </c>
      <c r="R22" s="13"/>
    </row>
    <row r="23" spans="1:18" s="5" customFormat="1" ht="69.75" customHeight="1" x14ac:dyDescent="0.35">
      <c r="A23" s="372"/>
      <c r="B23" s="67"/>
      <c r="C23" s="68"/>
      <c r="D23" s="68"/>
      <c r="E23" s="68"/>
      <c r="F23" s="68"/>
      <c r="G23" s="68"/>
      <c r="H23" s="68"/>
      <c r="I23" s="68"/>
      <c r="J23" s="69"/>
      <c r="K23" s="70" t="s">
        <v>9</v>
      </c>
      <c r="L23" s="71">
        <f t="shared" ref="L23:Q23" si="2">L24+L25</f>
        <v>86530</v>
      </c>
      <c r="M23" s="71">
        <f t="shared" si="2"/>
        <v>17090</v>
      </c>
      <c r="N23" s="71">
        <f t="shared" si="2"/>
        <v>17210</v>
      </c>
      <c r="O23" s="71">
        <f t="shared" si="2"/>
        <v>17310</v>
      </c>
      <c r="P23" s="71">
        <f t="shared" si="2"/>
        <v>17410</v>
      </c>
      <c r="Q23" s="71">
        <f t="shared" si="2"/>
        <v>17510</v>
      </c>
      <c r="R23" s="13"/>
    </row>
    <row r="24" spans="1:18" s="5" customFormat="1" ht="96" customHeight="1" x14ac:dyDescent="0.35">
      <c r="A24" s="372"/>
      <c r="B24" s="18"/>
      <c r="C24" s="29"/>
      <c r="D24" s="29"/>
      <c r="E24" s="29"/>
      <c r="F24" s="29"/>
      <c r="G24" s="29"/>
      <c r="H24" s="29"/>
      <c r="I24" s="29"/>
      <c r="J24" s="72" t="s">
        <v>10</v>
      </c>
      <c r="K24" s="43" t="s">
        <v>33</v>
      </c>
      <c r="L24" s="53">
        <f t="shared" ref="L24:L31" si="3">M24+N24+O24+P24+Q24</f>
        <v>500</v>
      </c>
      <c r="M24" s="53">
        <f>M11+M13+M15+M18+M20</f>
        <v>100</v>
      </c>
      <c r="N24" s="53">
        <f>N11+N13+N15+N18+N20</f>
        <v>100</v>
      </c>
      <c r="O24" s="53">
        <f>O11+O13+O15+O18+O20</f>
        <v>100</v>
      </c>
      <c r="P24" s="53">
        <f>P11+P13+P15+P18+P20</f>
        <v>100</v>
      </c>
      <c r="Q24" s="53">
        <f>Q11+Q13+Q15+Q18+Q20</f>
        <v>100</v>
      </c>
      <c r="R24" s="13"/>
    </row>
    <row r="25" spans="1:18" s="5" customFormat="1" ht="67.5" x14ac:dyDescent="0.35">
      <c r="A25" s="373"/>
      <c r="B25" s="73"/>
      <c r="C25" s="73"/>
      <c r="D25" s="73"/>
      <c r="E25" s="73"/>
      <c r="F25" s="73"/>
      <c r="G25" s="73"/>
      <c r="H25" s="73"/>
      <c r="I25" s="73"/>
      <c r="J25" s="74"/>
      <c r="K25" s="45" t="s">
        <v>22</v>
      </c>
      <c r="L25" s="53">
        <f t="shared" si="3"/>
        <v>86030</v>
      </c>
      <c r="M25" s="53">
        <f>M12+M14+M16+M19+M22</f>
        <v>16990</v>
      </c>
      <c r="N25" s="53">
        <f>N12+N14+N16+N19+N22</f>
        <v>17110</v>
      </c>
      <c r="O25" s="53">
        <f>O12+O14+O16+O19+O22</f>
        <v>17210</v>
      </c>
      <c r="P25" s="53">
        <f>P12+P14+P16+P19+P22</f>
        <v>17310</v>
      </c>
      <c r="Q25" s="53">
        <f>Q12+Q14+Q16+Q19+Q22</f>
        <v>17410</v>
      </c>
      <c r="R25" s="13"/>
    </row>
    <row r="26" spans="1:18" s="5" customFormat="1" ht="23.25" customHeight="1" x14ac:dyDescent="0.35">
      <c r="A26" s="371" t="s">
        <v>11</v>
      </c>
      <c r="B26" s="397" t="s">
        <v>57</v>
      </c>
      <c r="C26" s="429">
        <v>3.5</v>
      </c>
      <c r="D26" s="364">
        <v>0.7</v>
      </c>
      <c r="E26" s="364">
        <v>0.7</v>
      </c>
      <c r="F26" s="364">
        <v>0.7</v>
      </c>
      <c r="G26" s="398">
        <v>0.7</v>
      </c>
      <c r="H26" s="398">
        <v>0.7</v>
      </c>
      <c r="I26" s="366" t="s">
        <v>40</v>
      </c>
      <c r="J26" s="371" t="s">
        <v>66</v>
      </c>
      <c r="K26" s="51" t="s">
        <v>47</v>
      </c>
      <c r="L26" s="53">
        <f t="shared" si="3"/>
        <v>0</v>
      </c>
      <c r="M26" s="116"/>
      <c r="N26" s="116"/>
      <c r="O26" s="116"/>
      <c r="P26" s="116"/>
      <c r="Q26" s="116"/>
      <c r="R26" s="13"/>
    </row>
    <row r="27" spans="1:18" s="5" customFormat="1" ht="78" customHeight="1" x14ac:dyDescent="0.35">
      <c r="A27" s="372"/>
      <c r="B27" s="397"/>
      <c r="C27" s="429"/>
      <c r="D27" s="364"/>
      <c r="E27" s="364"/>
      <c r="F27" s="364"/>
      <c r="G27" s="398"/>
      <c r="H27" s="398"/>
      <c r="I27" s="368"/>
      <c r="J27" s="372"/>
      <c r="K27" s="121" t="s">
        <v>22</v>
      </c>
      <c r="L27" s="53">
        <f t="shared" si="3"/>
        <v>1110</v>
      </c>
      <c r="M27" s="116">
        <v>210</v>
      </c>
      <c r="N27" s="116">
        <v>210</v>
      </c>
      <c r="O27" s="116">
        <v>220</v>
      </c>
      <c r="P27" s="116">
        <v>230</v>
      </c>
      <c r="Q27" s="116">
        <v>240</v>
      </c>
      <c r="R27" s="13"/>
    </row>
    <row r="28" spans="1:18" s="5" customFormat="1" ht="45.75" customHeight="1" x14ac:dyDescent="0.35">
      <c r="A28" s="372"/>
      <c r="B28" s="31"/>
      <c r="C28" s="25"/>
      <c r="D28" s="25"/>
      <c r="E28" s="25"/>
      <c r="F28" s="25"/>
      <c r="G28" s="25"/>
      <c r="H28" s="25"/>
      <c r="I28" s="371" t="s">
        <v>34</v>
      </c>
      <c r="J28" s="372"/>
      <c r="K28" s="51" t="s">
        <v>47</v>
      </c>
      <c r="L28" s="53">
        <f t="shared" si="3"/>
        <v>0</v>
      </c>
      <c r="M28" s="116"/>
      <c r="N28" s="116"/>
      <c r="O28" s="116"/>
      <c r="P28" s="116"/>
      <c r="Q28" s="116"/>
      <c r="R28" s="13"/>
    </row>
    <row r="29" spans="1:18" s="5" customFormat="1" ht="41.25" customHeight="1" x14ac:dyDescent="0.35">
      <c r="A29" s="372"/>
      <c r="B29" s="25"/>
      <c r="C29" s="25"/>
      <c r="D29" s="25"/>
      <c r="E29" s="25"/>
      <c r="F29" s="25"/>
      <c r="G29" s="25"/>
      <c r="H29" s="25"/>
      <c r="I29" s="373"/>
      <c r="J29" s="372"/>
      <c r="K29" s="35" t="s">
        <v>22</v>
      </c>
      <c r="L29" s="53">
        <f t="shared" si="3"/>
        <v>0</v>
      </c>
      <c r="M29" s="116"/>
      <c r="N29" s="116"/>
      <c r="O29" s="116"/>
      <c r="P29" s="116"/>
      <c r="Q29" s="116"/>
      <c r="R29" s="13"/>
    </row>
    <row r="30" spans="1:18" s="5" customFormat="1" ht="73.5" customHeight="1" x14ac:dyDescent="0.35">
      <c r="A30" s="372"/>
      <c r="B30" s="399" t="s">
        <v>12</v>
      </c>
      <c r="C30" s="430">
        <v>0.5</v>
      </c>
      <c r="D30" s="419">
        <v>0.1</v>
      </c>
      <c r="E30" s="419">
        <v>0.1</v>
      </c>
      <c r="F30" s="364">
        <v>0.1</v>
      </c>
      <c r="G30" s="364">
        <v>0.1</v>
      </c>
      <c r="H30" s="364">
        <v>0.1</v>
      </c>
      <c r="I30" s="400" t="s">
        <v>39</v>
      </c>
      <c r="J30" s="372"/>
      <c r="K30" s="51" t="s">
        <v>47</v>
      </c>
      <c r="L30" s="53">
        <f t="shared" si="3"/>
        <v>0</v>
      </c>
      <c r="M30" s="116"/>
      <c r="N30" s="116"/>
      <c r="O30" s="116"/>
      <c r="P30" s="116"/>
      <c r="Q30" s="116"/>
      <c r="R30" s="13"/>
    </row>
    <row r="31" spans="1:18" s="5" customFormat="1" ht="50.25" customHeight="1" x14ac:dyDescent="0.35">
      <c r="A31" s="372"/>
      <c r="B31" s="399"/>
      <c r="C31" s="430"/>
      <c r="D31" s="419"/>
      <c r="E31" s="419"/>
      <c r="F31" s="364"/>
      <c r="G31" s="364"/>
      <c r="H31" s="364"/>
      <c r="I31" s="400"/>
      <c r="J31" s="373"/>
      <c r="K31" s="49" t="s">
        <v>22</v>
      </c>
      <c r="L31" s="53">
        <f t="shared" si="3"/>
        <v>250</v>
      </c>
      <c r="M31" s="116">
        <v>50</v>
      </c>
      <c r="N31" s="116">
        <v>50</v>
      </c>
      <c r="O31" s="116">
        <v>50</v>
      </c>
      <c r="P31" s="116">
        <v>50</v>
      </c>
      <c r="Q31" s="116">
        <v>50</v>
      </c>
      <c r="R31" s="13"/>
    </row>
    <row r="32" spans="1:18" s="5" customFormat="1" ht="47.25" customHeight="1" x14ac:dyDescent="0.35">
      <c r="A32" s="372"/>
      <c r="B32" s="18"/>
      <c r="C32" s="28"/>
      <c r="D32" s="29"/>
      <c r="E32" s="29"/>
      <c r="F32" s="29"/>
      <c r="G32" s="29"/>
      <c r="H32" s="29"/>
      <c r="I32" s="29"/>
      <c r="J32" s="30"/>
      <c r="K32" s="403" t="s">
        <v>13</v>
      </c>
      <c r="L32" s="401">
        <f>L34+L35</f>
        <v>1360</v>
      </c>
      <c r="M32" s="401">
        <f>M35</f>
        <v>260</v>
      </c>
      <c r="N32" s="401">
        <f>N35</f>
        <v>260</v>
      </c>
      <c r="O32" s="401">
        <f>O35</f>
        <v>270</v>
      </c>
      <c r="P32" s="401">
        <f>P35</f>
        <v>280</v>
      </c>
      <c r="Q32" s="401">
        <f>Q35</f>
        <v>290</v>
      </c>
      <c r="R32" s="13"/>
    </row>
    <row r="33" spans="1:18" s="5" customFormat="1" ht="47.25" customHeight="1" x14ac:dyDescent="0.35">
      <c r="A33" s="372"/>
      <c r="B33" s="18"/>
      <c r="C33" s="28"/>
      <c r="D33" s="29"/>
      <c r="E33" s="29"/>
      <c r="F33" s="29"/>
      <c r="G33" s="29"/>
      <c r="H33" s="29"/>
      <c r="I33" s="29"/>
      <c r="J33" s="30"/>
      <c r="K33" s="403"/>
      <c r="L33" s="402"/>
      <c r="M33" s="402"/>
      <c r="N33" s="402"/>
      <c r="O33" s="402"/>
      <c r="P33" s="402"/>
      <c r="Q33" s="402"/>
      <c r="R33" s="13"/>
    </row>
    <row r="34" spans="1:18" s="5" customFormat="1" ht="69.75" customHeight="1" x14ac:dyDescent="0.35">
      <c r="A34" s="372"/>
      <c r="B34" s="18"/>
      <c r="C34" s="28"/>
      <c r="D34" s="29"/>
      <c r="E34" s="29"/>
      <c r="F34" s="29"/>
      <c r="G34" s="29"/>
      <c r="H34" s="29"/>
      <c r="I34" s="29"/>
      <c r="J34" s="57" t="s">
        <v>10</v>
      </c>
      <c r="K34" s="43" t="s">
        <v>47</v>
      </c>
      <c r="L34" s="56">
        <f t="shared" ref="L34:L44" si="4">M34+N34+O34+P34+Q34</f>
        <v>0</v>
      </c>
      <c r="M34" s="56">
        <f t="shared" ref="M34:Q35" si="5">M26+M28+M30</f>
        <v>0</v>
      </c>
      <c r="N34" s="56">
        <f t="shared" si="5"/>
        <v>0</v>
      </c>
      <c r="O34" s="56">
        <f t="shared" si="5"/>
        <v>0</v>
      </c>
      <c r="P34" s="56">
        <f t="shared" si="5"/>
        <v>0</v>
      </c>
      <c r="Q34" s="56">
        <f t="shared" si="5"/>
        <v>0</v>
      </c>
      <c r="R34" s="13"/>
    </row>
    <row r="35" spans="1:18" s="5" customFormat="1" ht="67.5" x14ac:dyDescent="0.35">
      <c r="A35" s="373"/>
      <c r="B35" s="18"/>
      <c r="C35" s="28"/>
      <c r="D35" s="29"/>
      <c r="E35" s="29"/>
      <c r="F35" s="29"/>
      <c r="G35" s="29"/>
      <c r="H35" s="29"/>
      <c r="I35" s="29"/>
      <c r="J35" s="30"/>
      <c r="K35" s="117" t="s">
        <v>22</v>
      </c>
      <c r="L35" s="53">
        <f t="shared" si="4"/>
        <v>1360</v>
      </c>
      <c r="M35" s="56">
        <f t="shared" si="5"/>
        <v>260</v>
      </c>
      <c r="N35" s="56">
        <f t="shared" si="5"/>
        <v>260</v>
      </c>
      <c r="O35" s="56">
        <f t="shared" si="5"/>
        <v>270</v>
      </c>
      <c r="P35" s="56">
        <f t="shared" si="5"/>
        <v>280</v>
      </c>
      <c r="Q35" s="56">
        <f t="shared" si="5"/>
        <v>290</v>
      </c>
      <c r="R35" s="13"/>
    </row>
    <row r="36" spans="1:18" s="5" customFormat="1" ht="116.25" customHeight="1" x14ac:dyDescent="0.35">
      <c r="A36" s="371" t="s">
        <v>14</v>
      </c>
      <c r="B36" s="115" t="s">
        <v>15</v>
      </c>
      <c r="C36" s="75"/>
      <c r="D36" s="76"/>
      <c r="E36" s="76"/>
      <c r="F36" s="77"/>
      <c r="G36" s="76"/>
      <c r="H36" s="78"/>
      <c r="I36" s="420" t="s">
        <v>32</v>
      </c>
      <c r="J36" s="369" t="s">
        <v>64</v>
      </c>
      <c r="K36" s="19" t="s">
        <v>47</v>
      </c>
      <c r="L36" s="53">
        <f t="shared" si="4"/>
        <v>0</v>
      </c>
      <c r="M36" s="119"/>
      <c r="N36" s="119"/>
      <c r="O36" s="119"/>
      <c r="P36" s="119"/>
      <c r="Q36" s="119"/>
      <c r="R36" s="13"/>
    </row>
    <row r="37" spans="1:18" s="5" customFormat="1" ht="73.5" customHeight="1" x14ac:dyDescent="0.35">
      <c r="A37" s="372"/>
      <c r="B37" s="115" t="s">
        <v>49</v>
      </c>
      <c r="C37" s="79"/>
      <c r="D37" s="76"/>
      <c r="E37" s="76"/>
      <c r="F37" s="76"/>
      <c r="G37" s="76"/>
      <c r="H37" s="76"/>
      <c r="I37" s="420"/>
      <c r="J37" s="370"/>
      <c r="K37" s="66" t="s">
        <v>22</v>
      </c>
      <c r="L37" s="53">
        <f t="shared" si="4"/>
        <v>0</v>
      </c>
      <c r="M37" s="116"/>
      <c r="N37" s="116"/>
      <c r="O37" s="116"/>
      <c r="P37" s="116"/>
      <c r="Q37" s="116"/>
      <c r="R37" s="13"/>
    </row>
    <row r="38" spans="1:18" s="5" customFormat="1" ht="23.25" x14ac:dyDescent="0.35">
      <c r="A38" s="372"/>
      <c r="B38" s="80"/>
      <c r="C38" s="18"/>
      <c r="D38" s="18"/>
      <c r="E38" s="18"/>
      <c r="F38" s="18"/>
      <c r="G38" s="18"/>
      <c r="H38" s="18"/>
      <c r="I38" s="28"/>
      <c r="J38" s="33"/>
      <c r="K38" s="81" t="s">
        <v>16</v>
      </c>
      <c r="L38" s="53">
        <f t="shared" si="4"/>
        <v>0</v>
      </c>
      <c r="M38" s="56">
        <f>M40</f>
        <v>0</v>
      </c>
      <c r="N38" s="56">
        <f>N40</f>
        <v>0</v>
      </c>
      <c r="O38" s="56">
        <f>O40</f>
        <v>0</v>
      </c>
      <c r="P38" s="56">
        <f>P40</f>
        <v>0</v>
      </c>
      <c r="Q38" s="56">
        <f>Q40</f>
        <v>0</v>
      </c>
      <c r="R38" s="13"/>
    </row>
    <row r="39" spans="1:18" s="5" customFormat="1" ht="137.25" customHeight="1" x14ac:dyDescent="0.35">
      <c r="A39" s="372"/>
      <c r="B39" s="34"/>
      <c r="C39" s="18"/>
      <c r="D39" s="18"/>
      <c r="E39" s="18"/>
      <c r="F39" s="18"/>
      <c r="G39" s="18"/>
      <c r="H39" s="18"/>
      <c r="I39" s="28"/>
      <c r="J39" s="57" t="s">
        <v>10</v>
      </c>
      <c r="K39" s="82" t="s">
        <v>47</v>
      </c>
      <c r="L39" s="53">
        <f t="shared" si="4"/>
        <v>0</v>
      </c>
      <c r="M39" s="56">
        <f t="shared" ref="M39:Q40" si="6">M36</f>
        <v>0</v>
      </c>
      <c r="N39" s="56">
        <f t="shared" si="6"/>
        <v>0</v>
      </c>
      <c r="O39" s="56">
        <f t="shared" si="6"/>
        <v>0</v>
      </c>
      <c r="P39" s="56">
        <f t="shared" si="6"/>
        <v>0</v>
      </c>
      <c r="Q39" s="56">
        <f t="shared" si="6"/>
        <v>0</v>
      </c>
      <c r="R39" s="13"/>
    </row>
    <row r="40" spans="1:18" s="5" customFormat="1" ht="93.75" customHeight="1" x14ac:dyDescent="0.35">
      <c r="A40" s="373"/>
      <c r="B40" s="83"/>
      <c r="C40" s="41"/>
      <c r="D40" s="41"/>
      <c r="E40" s="41"/>
      <c r="F40" s="41"/>
      <c r="G40" s="41"/>
      <c r="H40" s="41"/>
      <c r="I40" s="84"/>
      <c r="J40" s="85"/>
      <c r="K40" s="86" t="s">
        <v>22</v>
      </c>
      <c r="L40" s="53">
        <f t="shared" si="4"/>
        <v>0</v>
      </c>
      <c r="M40" s="53">
        <f t="shared" si="6"/>
        <v>0</v>
      </c>
      <c r="N40" s="53">
        <f t="shared" si="6"/>
        <v>0</v>
      </c>
      <c r="O40" s="53">
        <f t="shared" si="6"/>
        <v>0</v>
      </c>
      <c r="P40" s="53">
        <f t="shared" si="6"/>
        <v>0</v>
      </c>
      <c r="Q40" s="53">
        <f t="shared" si="6"/>
        <v>0</v>
      </c>
      <c r="R40" s="13"/>
    </row>
    <row r="41" spans="1:18" s="5" customFormat="1" ht="38.25" customHeight="1" x14ac:dyDescent="0.35">
      <c r="A41" s="371" t="s">
        <v>17</v>
      </c>
      <c r="B41" s="366" t="s">
        <v>50</v>
      </c>
      <c r="C41" s="431">
        <f>D41+E41+F41+G41+H41</f>
        <v>159.85</v>
      </c>
      <c r="D41" s="433">
        <v>31.97</v>
      </c>
      <c r="E41" s="433">
        <v>31.97</v>
      </c>
      <c r="F41" s="433">
        <v>31.97</v>
      </c>
      <c r="G41" s="433">
        <v>31.97</v>
      </c>
      <c r="H41" s="433">
        <v>31.97</v>
      </c>
      <c r="I41" s="407" t="s">
        <v>18</v>
      </c>
      <c r="J41" s="369" t="s">
        <v>67</v>
      </c>
      <c r="K41" s="51" t="s">
        <v>47</v>
      </c>
      <c r="L41" s="53">
        <f t="shared" si="4"/>
        <v>0</v>
      </c>
      <c r="M41" s="116"/>
      <c r="N41" s="116"/>
      <c r="O41" s="116"/>
      <c r="P41" s="116"/>
      <c r="Q41" s="116"/>
      <c r="R41" s="13"/>
    </row>
    <row r="42" spans="1:18" s="5" customFormat="1" ht="60" customHeight="1" x14ac:dyDescent="0.35">
      <c r="A42" s="372"/>
      <c r="B42" s="368"/>
      <c r="C42" s="432"/>
      <c r="D42" s="434"/>
      <c r="E42" s="434"/>
      <c r="F42" s="434"/>
      <c r="G42" s="434"/>
      <c r="H42" s="434"/>
      <c r="I42" s="407"/>
      <c r="J42" s="391"/>
      <c r="K42" s="52" t="s">
        <v>22</v>
      </c>
      <c r="L42" s="53">
        <f t="shared" si="4"/>
        <v>44500</v>
      </c>
      <c r="M42" s="116">
        <v>8900</v>
      </c>
      <c r="N42" s="116">
        <v>8900</v>
      </c>
      <c r="O42" s="116">
        <v>8900</v>
      </c>
      <c r="P42" s="116">
        <v>8900</v>
      </c>
      <c r="Q42" s="116">
        <v>8900</v>
      </c>
      <c r="R42" s="13"/>
    </row>
    <row r="43" spans="1:18" s="5" customFormat="1" ht="96" customHeight="1" x14ac:dyDescent="0.35">
      <c r="A43" s="372"/>
      <c r="B43" s="114" t="s">
        <v>58</v>
      </c>
      <c r="C43" s="60">
        <f>D43+E43+F43+G43+H43</f>
        <v>300</v>
      </c>
      <c r="D43" s="119">
        <v>60</v>
      </c>
      <c r="E43" s="119">
        <v>60</v>
      </c>
      <c r="F43" s="119">
        <v>60</v>
      </c>
      <c r="G43" s="119">
        <v>60</v>
      </c>
      <c r="H43" s="119">
        <v>60</v>
      </c>
      <c r="I43" s="114" t="s">
        <v>59</v>
      </c>
      <c r="J43" s="391"/>
      <c r="K43" s="52" t="s">
        <v>22</v>
      </c>
      <c r="L43" s="53">
        <f t="shared" si="4"/>
        <v>48000</v>
      </c>
      <c r="M43" s="116">
        <v>9600</v>
      </c>
      <c r="N43" s="116">
        <v>9600</v>
      </c>
      <c r="O43" s="116">
        <v>9600</v>
      </c>
      <c r="P43" s="116">
        <v>9600</v>
      </c>
      <c r="Q43" s="116">
        <v>9600</v>
      </c>
      <c r="R43" s="13"/>
    </row>
    <row r="44" spans="1:18" s="5" customFormat="1" ht="31.5" customHeight="1" x14ac:dyDescent="0.35">
      <c r="A44" s="372"/>
      <c r="B44" s="423"/>
      <c r="C44" s="425"/>
      <c r="D44" s="425"/>
      <c r="E44" s="425"/>
      <c r="F44" s="425"/>
      <c r="G44" s="425"/>
      <c r="H44" s="427"/>
      <c r="I44" s="407" t="s">
        <v>29</v>
      </c>
      <c r="J44" s="391"/>
      <c r="K44" s="51" t="s">
        <v>47</v>
      </c>
      <c r="L44" s="53">
        <f t="shared" si="4"/>
        <v>0</v>
      </c>
      <c r="M44" s="116"/>
      <c r="N44" s="116"/>
      <c r="O44" s="116"/>
      <c r="P44" s="116"/>
      <c r="Q44" s="116"/>
      <c r="R44" s="14"/>
    </row>
    <row r="45" spans="1:18" s="5" customFormat="1" ht="75" customHeight="1" x14ac:dyDescent="0.35">
      <c r="A45" s="372"/>
      <c r="B45" s="424"/>
      <c r="C45" s="426"/>
      <c r="D45" s="426"/>
      <c r="E45" s="426"/>
      <c r="F45" s="426"/>
      <c r="G45" s="426"/>
      <c r="H45" s="428"/>
      <c r="I45" s="407"/>
      <c r="J45" s="370"/>
      <c r="K45" s="52" t="s">
        <v>22</v>
      </c>
      <c r="L45" s="53">
        <f>M45+N45+O45+P45+Q45</f>
        <v>72500</v>
      </c>
      <c r="M45" s="116">
        <v>14500</v>
      </c>
      <c r="N45" s="116">
        <v>14500</v>
      </c>
      <c r="O45" s="116">
        <v>14500</v>
      </c>
      <c r="P45" s="116">
        <v>14500</v>
      </c>
      <c r="Q45" s="116">
        <v>14500</v>
      </c>
      <c r="R45" s="13"/>
    </row>
    <row r="46" spans="1:18" s="5" customFormat="1" ht="39" customHeight="1" x14ac:dyDescent="0.35">
      <c r="A46" s="372"/>
      <c r="B46" s="375" t="s">
        <v>51</v>
      </c>
      <c r="C46" s="87">
        <f t="shared" ref="C46:C51" si="7">D46+E46+F46+G46+H46</f>
        <v>0</v>
      </c>
      <c r="D46" s="88"/>
      <c r="E46" s="88"/>
      <c r="F46" s="88"/>
      <c r="G46" s="88"/>
      <c r="H46" s="88"/>
      <c r="I46" s="366" t="s">
        <v>36</v>
      </c>
      <c r="J46" s="371" t="s">
        <v>68</v>
      </c>
      <c r="K46" s="51" t="s">
        <v>47</v>
      </c>
      <c r="L46" s="53">
        <f t="shared" ref="L46:L57" si="8">M46+N46+O46+P46+Q46</f>
        <v>0</v>
      </c>
      <c r="M46" s="116"/>
      <c r="N46" s="116"/>
      <c r="O46" s="116"/>
      <c r="P46" s="116"/>
      <c r="Q46" s="116"/>
      <c r="R46" s="13"/>
    </row>
    <row r="47" spans="1:18" s="5" customFormat="1" ht="84.75" customHeight="1" x14ac:dyDescent="0.35">
      <c r="A47" s="372"/>
      <c r="B47" s="399"/>
      <c r="C47" s="89">
        <f t="shared" si="7"/>
        <v>0</v>
      </c>
      <c r="D47" s="88"/>
      <c r="E47" s="88"/>
      <c r="F47" s="88"/>
      <c r="G47" s="88"/>
      <c r="H47" s="88"/>
      <c r="I47" s="368"/>
      <c r="J47" s="372"/>
      <c r="K47" s="52" t="s">
        <v>22</v>
      </c>
      <c r="L47" s="53">
        <f t="shared" si="8"/>
        <v>0</v>
      </c>
      <c r="M47" s="116"/>
      <c r="N47" s="116"/>
      <c r="O47" s="116"/>
      <c r="P47" s="116"/>
      <c r="Q47" s="116"/>
      <c r="R47" s="13"/>
    </row>
    <row r="48" spans="1:18" s="5" customFormat="1" ht="42" customHeight="1" x14ac:dyDescent="0.35">
      <c r="A48" s="372"/>
      <c r="B48" s="399" t="s">
        <v>52</v>
      </c>
      <c r="C48" s="89">
        <f t="shared" si="7"/>
        <v>0</v>
      </c>
      <c r="D48" s="88"/>
      <c r="E48" s="88"/>
      <c r="F48" s="88"/>
      <c r="G48" s="88"/>
      <c r="H48" s="88"/>
      <c r="I48" s="366" t="s">
        <v>37</v>
      </c>
      <c r="J48" s="372"/>
      <c r="K48" s="51" t="s">
        <v>47</v>
      </c>
      <c r="L48" s="53">
        <f t="shared" si="8"/>
        <v>0</v>
      </c>
      <c r="M48" s="116"/>
      <c r="N48" s="116"/>
      <c r="O48" s="116"/>
      <c r="P48" s="116"/>
      <c r="Q48" s="116"/>
      <c r="R48" s="13"/>
    </row>
    <row r="49" spans="1:18" s="5" customFormat="1" ht="80.25" customHeight="1" x14ac:dyDescent="0.35">
      <c r="A49" s="372"/>
      <c r="B49" s="399"/>
      <c r="C49" s="89">
        <f t="shared" si="7"/>
        <v>0</v>
      </c>
      <c r="D49" s="88"/>
      <c r="E49" s="88"/>
      <c r="F49" s="88"/>
      <c r="G49" s="88"/>
      <c r="H49" s="88"/>
      <c r="I49" s="368"/>
      <c r="J49" s="372"/>
      <c r="K49" s="52" t="s">
        <v>22</v>
      </c>
      <c r="L49" s="53">
        <f t="shared" si="8"/>
        <v>0</v>
      </c>
      <c r="M49" s="116"/>
      <c r="N49" s="116"/>
      <c r="O49" s="116"/>
      <c r="P49" s="116"/>
      <c r="Q49" s="116"/>
      <c r="R49" s="13"/>
    </row>
    <row r="50" spans="1:18" s="5" customFormat="1" ht="62.25" customHeight="1" x14ac:dyDescent="0.35">
      <c r="A50" s="372"/>
      <c r="B50" s="399" t="s">
        <v>53</v>
      </c>
      <c r="C50" s="89">
        <f t="shared" si="7"/>
        <v>0</v>
      </c>
      <c r="D50" s="88"/>
      <c r="E50" s="88"/>
      <c r="F50" s="88"/>
      <c r="G50" s="88"/>
      <c r="H50" s="88"/>
      <c r="I50" s="366" t="s">
        <v>38</v>
      </c>
      <c r="J50" s="372"/>
      <c r="K50" s="51" t="s">
        <v>47</v>
      </c>
      <c r="L50" s="53">
        <f t="shared" si="8"/>
        <v>0</v>
      </c>
      <c r="M50" s="116"/>
      <c r="N50" s="116"/>
      <c r="O50" s="116"/>
      <c r="P50" s="116"/>
      <c r="Q50" s="116"/>
      <c r="R50" s="13"/>
    </row>
    <row r="51" spans="1:18" s="5" customFormat="1" ht="60" customHeight="1" x14ac:dyDescent="0.35">
      <c r="A51" s="373"/>
      <c r="B51" s="399"/>
      <c r="C51" s="89">
        <f t="shared" si="7"/>
        <v>0</v>
      </c>
      <c r="D51" s="88"/>
      <c r="E51" s="88"/>
      <c r="F51" s="88"/>
      <c r="G51" s="88"/>
      <c r="H51" s="88"/>
      <c r="I51" s="368"/>
      <c r="J51" s="373"/>
      <c r="K51" s="52" t="s">
        <v>22</v>
      </c>
      <c r="L51" s="53">
        <f t="shared" si="8"/>
        <v>0</v>
      </c>
      <c r="M51" s="116"/>
      <c r="N51" s="116"/>
      <c r="O51" s="116"/>
      <c r="P51" s="116"/>
      <c r="Q51" s="116"/>
      <c r="R51" s="13"/>
    </row>
    <row r="52" spans="1:18" s="5" customFormat="1" ht="87.75" customHeight="1" x14ac:dyDescent="0.35">
      <c r="A52" s="90"/>
      <c r="B52" s="18"/>
      <c r="C52" s="112"/>
      <c r="D52" s="29"/>
      <c r="E52" s="29"/>
      <c r="F52" s="29"/>
      <c r="G52" s="29"/>
      <c r="H52" s="29"/>
      <c r="I52" s="29"/>
      <c r="J52" s="91"/>
      <c r="K52" s="92" t="s">
        <v>19</v>
      </c>
      <c r="L52" s="53">
        <f t="shared" si="8"/>
        <v>165000</v>
      </c>
      <c r="M52" s="93">
        <f>M53+M54</f>
        <v>33000</v>
      </c>
      <c r="N52" s="93">
        <f>N53+N54</f>
        <v>33000</v>
      </c>
      <c r="O52" s="93">
        <f>O53+O54</f>
        <v>33000</v>
      </c>
      <c r="P52" s="93">
        <f>P53+P54</f>
        <v>33000</v>
      </c>
      <c r="Q52" s="93">
        <f>Q53+Q54</f>
        <v>33000</v>
      </c>
      <c r="R52" s="13"/>
    </row>
    <row r="53" spans="1:18" s="5" customFormat="1" ht="95.25" customHeight="1" x14ac:dyDescent="0.35">
      <c r="A53" s="90"/>
      <c r="B53" s="18"/>
      <c r="C53" s="18"/>
      <c r="D53" s="29"/>
      <c r="E53" s="29"/>
      <c r="F53" s="29"/>
      <c r="G53" s="29"/>
      <c r="H53" s="29"/>
      <c r="I53" s="29"/>
      <c r="J53" s="57" t="s">
        <v>20</v>
      </c>
      <c r="K53" s="58" t="s">
        <v>47</v>
      </c>
      <c r="L53" s="53">
        <f t="shared" si="8"/>
        <v>0</v>
      </c>
      <c r="M53" s="94">
        <f t="shared" ref="M53:Q53" si="9">M41+M44+M46+M48+M50</f>
        <v>0</v>
      </c>
      <c r="N53" s="94">
        <f t="shared" si="9"/>
        <v>0</v>
      </c>
      <c r="O53" s="94">
        <f t="shared" si="9"/>
        <v>0</v>
      </c>
      <c r="P53" s="94">
        <f t="shared" si="9"/>
        <v>0</v>
      </c>
      <c r="Q53" s="94">
        <f t="shared" si="9"/>
        <v>0</v>
      </c>
      <c r="R53" s="13"/>
    </row>
    <row r="54" spans="1:18" s="5" customFormat="1" ht="75" customHeight="1" x14ac:dyDescent="0.35">
      <c r="A54" s="90"/>
      <c r="B54" s="18"/>
      <c r="C54" s="18"/>
      <c r="D54" s="29"/>
      <c r="E54" s="29"/>
      <c r="F54" s="29"/>
      <c r="G54" s="29"/>
      <c r="H54" s="29"/>
      <c r="I54" s="29"/>
      <c r="J54" s="30"/>
      <c r="K54" s="45" t="s">
        <v>22</v>
      </c>
      <c r="L54" s="53">
        <f t="shared" si="8"/>
        <v>165000</v>
      </c>
      <c r="M54" s="94">
        <f>M42+M45+M47+M49+M51+M43</f>
        <v>33000</v>
      </c>
      <c r="N54" s="94">
        <f t="shared" ref="N54:Q54" si="10">N42+N45+N47+N49+N51+N43</f>
        <v>33000</v>
      </c>
      <c r="O54" s="94">
        <f t="shared" si="10"/>
        <v>33000</v>
      </c>
      <c r="P54" s="94">
        <f t="shared" si="10"/>
        <v>33000</v>
      </c>
      <c r="Q54" s="94">
        <f t="shared" si="10"/>
        <v>33000</v>
      </c>
      <c r="R54" s="13"/>
    </row>
    <row r="55" spans="1:18" s="5" customFormat="1" ht="109.5" customHeight="1" x14ac:dyDescent="0.35">
      <c r="A55" s="412"/>
      <c r="B55" s="413"/>
      <c r="C55" s="25"/>
      <c r="D55" s="25"/>
      <c r="E55" s="25"/>
      <c r="F55" s="25"/>
      <c r="G55" s="25"/>
      <c r="H55" s="25"/>
      <c r="I55" s="25"/>
      <c r="J55" s="95"/>
      <c r="K55" s="96" t="s">
        <v>21</v>
      </c>
      <c r="L55" s="97">
        <f t="shared" ref="L55:Q55" si="11">L56+L57</f>
        <v>252960.5</v>
      </c>
      <c r="M55" s="97">
        <f t="shared" si="11"/>
        <v>50362.5</v>
      </c>
      <c r="N55" s="97">
        <f t="shared" si="11"/>
        <v>50483</v>
      </c>
      <c r="O55" s="97">
        <f t="shared" si="11"/>
        <v>50595</v>
      </c>
      <c r="P55" s="97">
        <f t="shared" si="11"/>
        <v>50705</v>
      </c>
      <c r="Q55" s="97">
        <f t="shared" si="11"/>
        <v>50815</v>
      </c>
      <c r="R55" s="13"/>
    </row>
    <row r="56" spans="1:18" s="5" customFormat="1" ht="39" customHeight="1" x14ac:dyDescent="0.35">
      <c r="A56" s="24"/>
      <c r="B56" s="25"/>
      <c r="C56" s="25"/>
      <c r="D56" s="25"/>
      <c r="E56" s="25"/>
      <c r="F56" s="25"/>
      <c r="G56" s="25"/>
      <c r="H56" s="25"/>
      <c r="I56" s="25"/>
      <c r="J56" s="98" t="s">
        <v>20</v>
      </c>
      <c r="K56" s="38" t="s">
        <v>47</v>
      </c>
      <c r="L56" s="97">
        <f t="shared" si="8"/>
        <v>500</v>
      </c>
      <c r="M56" s="97">
        <f>M24+M39+M53+M34</f>
        <v>100</v>
      </c>
      <c r="N56" s="97">
        <f t="shared" ref="N56:Q56" si="12">N24+N39+N53+N34</f>
        <v>100</v>
      </c>
      <c r="O56" s="97">
        <f t="shared" si="12"/>
        <v>100</v>
      </c>
      <c r="P56" s="97">
        <f t="shared" si="12"/>
        <v>100</v>
      </c>
      <c r="Q56" s="97">
        <f t="shared" si="12"/>
        <v>100</v>
      </c>
      <c r="R56" s="13"/>
    </row>
    <row r="57" spans="1:18" s="5" customFormat="1" ht="62.25" customHeight="1" x14ac:dyDescent="0.35">
      <c r="A57" s="99"/>
      <c r="B57" s="100"/>
      <c r="C57" s="100"/>
      <c r="D57" s="100"/>
      <c r="E57" s="100"/>
      <c r="F57" s="100"/>
      <c r="G57" s="100"/>
      <c r="H57" s="100"/>
      <c r="I57" s="100"/>
      <c r="J57" s="101"/>
      <c r="K57" s="39" t="s">
        <v>22</v>
      </c>
      <c r="L57" s="97">
        <f t="shared" si="8"/>
        <v>252460.5</v>
      </c>
      <c r="M57" s="97">
        <f>M10+M25+M35+M40+M54</f>
        <v>50262.5</v>
      </c>
      <c r="N57" s="97">
        <f t="shared" ref="N57:Q57" si="13">N10+N25+N35+N40+N54</f>
        <v>50383</v>
      </c>
      <c r="O57" s="97">
        <f t="shared" si="13"/>
        <v>50495</v>
      </c>
      <c r="P57" s="97">
        <f t="shared" si="13"/>
        <v>50605</v>
      </c>
      <c r="Q57" s="97">
        <f t="shared" si="13"/>
        <v>50715</v>
      </c>
      <c r="R57" s="13"/>
    </row>
    <row r="58" spans="1:18" ht="23.25" x14ac:dyDescent="0.35">
      <c r="A58" s="23"/>
      <c r="B58" s="23"/>
      <c r="C58" s="23"/>
      <c r="D58" s="23"/>
      <c r="E58" s="23"/>
      <c r="F58" s="23"/>
      <c r="G58" s="23"/>
      <c r="H58" s="23"/>
      <c r="I58" s="23"/>
      <c r="J58" s="37"/>
      <c r="K58" s="36"/>
      <c r="L58" s="23"/>
      <c r="M58" s="23"/>
      <c r="N58" s="23"/>
      <c r="O58" s="23"/>
      <c r="P58" s="23"/>
      <c r="Q58" s="23"/>
      <c r="R58" s="17"/>
    </row>
    <row r="59" spans="1:18" ht="30.75" customHeight="1" x14ac:dyDescent="0.35">
      <c r="A59" s="23"/>
      <c r="B59" s="23"/>
      <c r="C59" s="23"/>
      <c r="D59" s="23"/>
      <c r="E59" s="23"/>
      <c r="F59" s="23"/>
      <c r="G59" s="23"/>
      <c r="H59" s="23"/>
      <c r="I59" s="23"/>
      <c r="J59" s="37"/>
      <c r="K59" s="36"/>
      <c r="L59" s="23"/>
      <c r="M59" s="23"/>
      <c r="N59" s="23"/>
      <c r="O59" s="23"/>
      <c r="P59" s="23"/>
      <c r="Q59" s="23"/>
      <c r="R59" s="17"/>
    </row>
    <row r="60" spans="1:18" ht="30.75" customHeight="1" x14ac:dyDescent="0.35">
      <c r="A60" s="23"/>
      <c r="B60" s="23"/>
      <c r="C60" s="23"/>
      <c r="D60" s="23"/>
      <c r="E60" s="23"/>
      <c r="F60" s="23"/>
      <c r="G60" s="23"/>
      <c r="H60" s="23"/>
      <c r="I60" s="23"/>
      <c r="J60" s="37"/>
      <c r="K60" s="36"/>
      <c r="L60" s="23"/>
      <c r="M60" s="23"/>
      <c r="N60" s="23"/>
      <c r="O60" s="23"/>
      <c r="P60" s="23"/>
      <c r="Q60" s="23"/>
      <c r="R60" s="17"/>
    </row>
    <row r="61" spans="1:18" ht="30.75" customHeight="1" x14ac:dyDescent="0.3">
      <c r="A61" s="414" t="s">
        <v>60</v>
      </c>
      <c r="B61" s="414"/>
      <c r="C61" s="414"/>
      <c r="D61" s="414"/>
      <c r="E61" s="414"/>
      <c r="F61" s="414"/>
      <c r="G61" s="414"/>
      <c r="H61" s="414"/>
      <c r="I61" s="414"/>
      <c r="J61" s="414"/>
      <c r="K61" s="414"/>
      <c r="L61" s="414"/>
      <c r="M61" s="414"/>
      <c r="N61" s="414"/>
      <c r="O61" s="414"/>
      <c r="P61" s="414"/>
      <c r="Q61" s="414"/>
      <c r="R61" s="17"/>
    </row>
    <row r="62" spans="1:18" ht="32.25" customHeight="1" x14ac:dyDescent="0.4">
      <c r="A62" s="415"/>
      <c r="B62" s="415"/>
      <c r="C62" s="415"/>
      <c r="D62" s="415"/>
      <c r="E62" s="415"/>
      <c r="F62" s="415"/>
      <c r="G62" s="415"/>
      <c r="H62" s="415"/>
      <c r="I62" s="415"/>
      <c r="J62" s="415"/>
      <c r="K62" s="415"/>
      <c r="L62" s="415"/>
      <c r="M62" s="415"/>
      <c r="N62" s="415"/>
      <c r="O62" s="415"/>
      <c r="P62" s="415"/>
      <c r="Q62" s="415"/>
      <c r="R62" s="17"/>
    </row>
    <row r="63" spans="1:18" ht="26.25" x14ac:dyDescent="0.4">
      <c r="A63" s="415"/>
      <c r="B63" s="415"/>
      <c r="C63" s="415"/>
      <c r="D63" s="415"/>
      <c r="E63" s="415"/>
      <c r="F63" s="415"/>
      <c r="G63" s="415"/>
      <c r="H63" s="415"/>
      <c r="I63" s="415"/>
      <c r="J63" s="415"/>
      <c r="K63" s="415"/>
      <c r="L63" s="415"/>
      <c r="M63" s="415"/>
      <c r="N63" s="415"/>
      <c r="O63" s="415"/>
      <c r="P63" s="415"/>
      <c r="Q63" s="415"/>
      <c r="R63" s="17"/>
    </row>
    <row r="64" spans="1:18" x14ac:dyDescent="0.25">
      <c r="A64" s="17"/>
      <c r="B64" s="17"/>
      <c r="C64" s="17"/>
      <c r="D64" s="17"/>
      <c r="E64" s="17"/>
      <c r="F64" s="17"/>
      <c r="G64" s="17"/>
      <c r="H64" s="17"/>
      <c r="I64" s="17"/>
      <c r="J64" s="16"/>
      <c r="K64" s="15"/>
      <c r="L64" s="17"/>
      <c r="M64" s="17"/>
      <c r="N64" s="17"/>
      <c r="O64" s="17"/>
      <c r="P64" s="17"/>
      <c r="Q64" s="17"/>
      <c r="R64" s="17"/>
    </row>
    <row r="65" spans="1:18" x14ac:dyDescent="0.25">
      <c r="A65" s="17"/>
      <c r="B65" s="17"/>
      <c r="C65" s="17"/>
      <c r="D65" s="17"/>
      <c r="E65" s="17"/>
      <c r="F65" s="17"/>
      <c r="G65" s="17"/>
      <c r="H65" s="17"/>
      <c r="I65" s="17"/>
      <c r="J65" s="16"/>
      <c r="K65" s="15"/>
      <c r="L65" s="17"/>
      <c r="M65" s="17"/>
      <c r="N65" s="17"/>
      <c r="O65" s="17"/>
      <c r="P65" s="17"/>
      <c r="Q65" s="17"/>
      <c r="R65" s="17"/>
    </row>
    <row r="66" spans="1:18" x14ac:dyDescent="0.25">
      <c r="C66" s="4"/>
      <c r="D66" s="4"/>
      <c r="E66" s="4"/>
      <c r="F66" s="4"/>
      <c r="G66" s="4"/>
      <c r="H66" s="4"/>
      <c r="L66" s="4"/>
      <c r="M66" s="4"/>
      <c r="N66" s="4"/>
      <c r="O66" s="4"/>
      <c r="P66" s="4"/>
      <c r="Q66" s="4"/>
      <c r="R66" s="4"/>
    </row>
    <row r="67" spans="1:18" x14ac:dyDescent="0.25">
      <c r="C67" s="4"/>
      <c r="D67" s="4"/>
      <c r="E67" s="4"/>
      <c r="F67" s="4"/>
      <c r="G67" s="4"/>
      <c r="H67" s="4"/>
      <c r="L67" s="4"/>
      <c r="M67" s="4"/>
      <c r="N67" s="4"/>
      <c r="O67" s="4"/>
      <c r="P67" s="4"/>
      <c r="Q67" s="4"/>
      <c r="R67" s="4"/>
    </row>
    <row r="68" spans="1:18" x14ac:dyDescent="0.25">
      <c r="C68" s="4"/>
      <c r="D68" s="4"/>
      <c r="E68" s="4"/>
      <c r="F68" s="4"/>
      <c r="G68" s="4"/>
      <c r="H68" s="4"/>
      <c r="L68" s="4"/>
      <c r="M68" s="4"/>
      <c r="N68" s="4"/>
      <c r="O68" s="4"/>
      <c r="P68" s="4"/>
      <c r="Q68" s="4"/>
      <c r="R68" s="4"/>
    </row>
    <row r="69" spans="1:18" x14ac:dyDescent="0.25">
      <c r="C69" s="4"/>
      <c r="D69" s="4"/>
      <c r="E69" s="4"/>
      <c r="F69" s="4"/>
      <c r="G69" s="4"/>
      <c r="H69" s="4"/>
      <c r="L69" s="4"/>
      <c r="M69" s="4"/>
      <c r="N69" s="4"/>
      <c r="O69" s="4"/>
      <c r="P69" s="4"/>
      <c r="Q69" s="4"/>
      <c r="R69" s="4"/>
    </row>
    <row r="70" spans="1:18" x14ac:dyDescent="0.25">
      <c r="C70" s="4"/>
      <c r="D70" s="4"/>
      <c r="E70" s="4"/>
      <c r="F70" s="4"/>
      <c r="G70" s="4"/>
      <c r="H70" s="4"/>
      <c r="L70" s="4"/>
      <c r="M70" s="4"/>
      <c r="N70" s="4"/>
      <c r="O70" s="4"/>
      <c r="P70" s="4"/>
      <c r="Q70" s="4"/>
      <c r="R70" s="4"/>
    </row>
    <row r="71" spans="1:18" x14ac:dyDescent="0.25">
      <c r="C71" s="4"/>
      <c r="D71" s="4"/>
      <c r="E71" s="4"/>
      <c r="F71" s="4"/>
      <c r="G71" s="4"/>
      <c r="H71" s="4"/>
      <c r="L71" s="4"/>
      <c r="M71" s="4"/>
      <c r="N71" s="4"/>
      <c r="O71" s="4"/>
      <c r="P71" s="4"/>
      <c r="Q71" s="4"/>
      <c r="R71" s="4"/>
    </row>
    <row r="72" spans="1:18" x14ac:dyDescent="0.25">
      <c r="C72" s="4"/>
      <c r="D72" s="4"/>
      <c r="E72" s="4"/>
      <c r="F72" s="4"/>
      <c r="G72" s="4"/>
      <c r="H72" s="4"/>
      <c r="L72" s="4"/>
      <c r="M72" s="4"/>
      <c r="N72" s="4"/>
      <c r="O72" s="4"/>
      <c r="P72" s="4"/>
      <c r="Q72" s="4"/>
      <c r="R72" s="4"/>
    </row>
    <row r="73" spans="1:18" x14ac:dyDescent="0.25">
      <c r="C73" s="4"/>
      <c r="D73" s="4"/>
      <c r="E73" s="4"/>
      <c r="F73" s="4"/>
      <c r="G73" s="4"/>
      <c r="H73" s="4"/>
      <c r="L73" s="4"/>
      <c r="M73" s="4"/>
      <c r="N73" s="4"/>
      <c r="O73" s="4"/>
      <c r="P73" s="4"/>
      <c r="Q73" s="4"/>
      <c r="R73" s="4"/>
    </row>
    <row r="74" spans="1:18" x14ac:dyDescent="0.25">
      <c r="C74" s="4"/>
      <c r="D74" s="4"/>
      <c r="E74" s="4"/>
      <c r="F74" s="4"/>
      <c r="G74" s="4"/>
      <c r="H74" s="4"/>
      <c r="L74" s="4"/>
      <c r="M74" s="4"/>
      <c r="N74" s="4"/>
      <c r="O74" s="4"/>
      <c r="P74" s="4"/>
      <c r="Q74" s="4"/>
      <c r="R74" s="4"/>
    </row>
    <row r="75" spans="1:18" x14ac:dyDescent="0.25">
      <c r="C75" s="4"/>
      <c r="D75" s="4"/>
      <c r="E75" s="4"/>
      <c r="F75" s="4"/>
      <c r="G75" s="4"/>
      <c r="H75" s="4"/>
      <c r="L75" s="4"/>
      <c r="M75" s="4"/>
      <c r="N75" s="4"/>
      <c r="O75" s="4"/>
      <c r="P75" s="4"/>
      <c r="Q75" s="4"/>
      <c r="R75" s="4"/>
    </row>
    <row r="76" spans="1:18" x14ac:dyDescent="0.25">
      <c r="C76" s="4"/>
      <c r="D76" s="4"/>
      <c r="E76" s="4"/>
      <c r="F76" s="4"/>
      <c r="G76" s="4"/>
      <c r="H76" s="4"/>
      <c r="L76" s="4"/>
      <c r="M76" s="4"/>
      <c r="N76" s="4"/>
      <c r="O76" s="4"/>
      <c r="P76" s="4"/>
      <c r="Q76" s="4"/>
      <c r="R76" s="4"/>
    </row>
    <row r="77" spans="1:18" x14ac:dyDescent="0.25">
      <c r="C77" s="4"/>
      <c r="D77" s="4"/>
      <c r="E77" s="4"/>
      <c r="F77" s="4"/>
      <c r="G77" s="4"/>
      <c r="H77" s="4"/>
      <c r="L77" s="4"/>
      <c r="M77" s="4"/>
      <c r="N77" s="4"/>
      <c r="O77" s="4"/>
      <c r="P77" s="4"/>
      <c r="Q77" s="4"/>
      <c r="R77" s="4"/>
    </row>
    <row r="78" spans="1:18" x14ac:dyDescent="0.25">
      <c r="C78" s="4"/>
      <c r="D78" s="4"/>
      <c r="E78" s="4"/>
      <c r="F78" s="4"/>
      <c r="G78" s="4"/>
      <c r="H78" s="4"/>
      <c r="L78" s="4"/>
      <c r="M78" s="4"/>
      <c r="N78" s="4"/>
      <c r="O78" s="4"/>
      <c r="P78" s="4"/>
      <c r="Q78" s="4"/>
      <c r="R78" s="4"/>
    </row>
    <row r="79" spans="1:18" x14ac:dyDescent="0.25">
      <c r="C79" s="4"/>
      <c r="D79" s="4"/>
      <c r="E79" s="4"/>
      <c r="F79" s="4"/>
      <c r="G79" s="4"/>
      <c r="H79" s="4"/>
      <c r="L79" s="4"/>
      <c r="M79" s="4"/>
      <c r="N79" s="4"/>
      <c r="O79" s="4"/>
      <c r="P79" s="4"/>
      <c r="Q79" s="4"/>
      <c r="R79" s="4"/>
    </row>
    <row r="80" spans="1:18" x14ac:dyDescent="0.25">
      <c r="C80" s="4"/>
      <c r="D80" s="4"/>
      <c r="E80" s="4"/>
      <c r="F80" s="4"/>
      <c r="G80" s="4"/>
      <c r="H80" s="4"/>
      <c r="L80" s="4"/>
      <c r="M80" s="4"/>
      <c r="N80" s="4"/>
      <c r="O80" s="4"/>
      <c r="P80" s="4"/>
      <c r="Q80" s="4"/>
      <c r="R80" s="4"/>
    </row>
  </sheetData>
  <mergeCells count="121">
    <mergeCell ref="A55:B55"/>
    <mergeCell ref="A61:Q61"/>
    <mergeCell ref="A62:Q62"/>
    <mergeCell ref="A63:Q63"/>
    <mergeCell ref="H44:H45"/>
    <mergeCell ref="I44:I45"/>
    <mergeCell ref="B46:B47"/>
    <mergeCell ref="I46:I47"/>
    <mergeCell ref="J46:J51"/>
    <mergeCell ref="B48:B49"/>
    <mergeCell ref="I48:I49"/>
    <mergeCell ref="B50:B51"/>
    <mergeCell ref="I50:I51"/>
    <mergeCell ref="N32:N33"/>
    <mergeCell ref="O32:O33"/>
    <mergeCell ref="P32:P33"/>
    <mergeCell ref="G41:G42"/>
    <mergeCell ref="H41:H42"/>
    <mergeCell ref="I41:I42"/>
    <mergeCell ref="J41:J45"/>
    <mergeCell ref="B44:B45"/>
    <mergeCell ref="C44:C45"/>
    <mergeCell ref="D44:D45"/>
    <mergeCell ref="E44:E45"/>
    <mergeCell ref="F44:F45"/>
    <mergeCell ref="G44:G45"/>
    <mergeCell ref="A36:A40"/>
    <mergeCell ref="I36:I37"/>
    <mergeCell ref="J36:J37"/>
    <mergeCell ref="A41:A51"/>
    <mergeCell ref="B41:B42"/>
    <mergeCell ref="C41:C42"/>
    <mergeCell ref="D41:D42"/>
    <mergeCell ref="E41:E42"/>
    <mergeCell ref="F41:F42"/>
    <mergeCell ref="Q20:Q21"/>
    <mergeCell ref="A26:A35"/>
    <mergeCell ref="B26:B27"/>
    <mergeCell ref="C26:C27"/>
    <mergeCell ref="D26:D27"/>
    <mergeCell ref="E26:E27"/>
    <mergeCell ref="F26:F27"/>
    <mergeCell ref="G26:G27"/>
    <mergeCell ref="H26:H27"/>
    <mergeCell ref="I26:I27"/>
    <mergeCell ref="J26:J31"/>
    <mergeCell ref="I28:I29"/>
    <mergeCell ref="B30:B31"/>
    <mergeCell ref="C30:C31"/>
    <mergeCell ref="D30:D31"/>
    <mergeCell ref="E30:E31"/>
    <mergeCell ref="F30:F31"/>
    <mergeCell ref="G30:G31"/>
    <mergeCell ref="H30:H31"/>
    <mergeCell ref="I30:I31"/>
    <mergeCell ref="Q32:Q33"/>
    <mergeCell ref="K32:K33"/>
    <mergeCell ref="L32:L33"/>
    <mergeCell ref="M32:M33"/>
    <mergeCell ref="Q16:Q17"/>
    <mergeCell ref="I18:I19"/>
    <mergeCell ref="B20:B21"/>
    <mergeCell ref="I20:I22"/>
    <mergeCell ref="K20:K21"/>
    <mergeCell ref="L20:L21"/>
    <mergeCell ref="M20:M21"/>
    <mergeCell ref="N20:N21"/>
    <mergeCell ref="O20:O21"/>
    <mergeCell ref="P20:P21"/>
    <mergeCell ref="K16:K17"/>
    <mergeCell ref="L16:L17"/>
    <mergeCell ref="M16:M17"/>
    <mergeCell ref="N16:N17"/>
    <mergeCell ref="O16:O17"/>
    <mergeCell ref="P16:P17"/>
    <mergeCell ref="J11:J22"/>
    <mergeCell ref="I13:I14"/>
    <mergeCell ref="B15:B17"/>
    <mergeCell ref="C15:C16"/>
    <mergeCell ref="D15:D16"/>
    <mergeCell ref="E15:E16"/>
    <mergeCell ref="F15:F16"/>
    <mergeCell ref="G15:G16"/>
    <mergeCell ref="H15:H16"/>
    <mergeCell ref="I15:I17"/>
    <mergeCell ref="J6:J7"/>
    <mergeCell ref="A11:A25"/>
    <mergeCell ref="B11:B12"/>
    <mergeCell ref="C11:C12"/>
    <mergeCell ref="D11:D12"/>
    <mergeCell ref="E11:E12"/>
    <mergeCell ref="F11:F12"/>
    <mergeCell ref="G11:G12"/>
    <mergeCell ref="H11:H12"/>
    <mergeCell ref="I11:I12"/>
    <mergeCell ref="A6:A10"/>
    <mergeCell ref="B6:B7"/>
    <mergeCell ref="C6:C7"/>
    <mergeCell ref="D6:D7"/>
    <mergeCell ref="E6:E7"/>
    <mergeCell ref="F6:F7"/>
    <mergeCell ref="G6:G7"/>
    <mergeCell ref="H6:H7"/>
    <mergeCell ref="I6:I7"/>
    <mergeCell ref="O1:R1"/>
    <mergeCell ref="A2:Q2"/>
    <mergeCell ref="A3:A5"/>
    <mergeCell ref="B3:B5"/>
    <mergeCell ref="C3:H3"/>
    <mergeCell ref="I3:I5"/>
    <mergeCell ref="J3:J5"/>
    <mergeCell ref="K3:K5"/>
    <mergeCell ref="L3:L5"/>
    <mergeCell ref="M3:Q3"/>
    <mergeCell ref="Q4:Q5"/>
    <mergeCell ref="C4:C5"/>
    <mergeCell ref="D4:H4"/>
    <mergeCell ref="M4:M5"/>
    <mergeCell ref="N4:N5"/>
    <mergeCell ref="O4:O5"/>
    <mergeCell ref="P4:P5"/>
  </mergeCells>
  <printOptions horizontalCentered="1"/>
  <pageMargins left="0.31" right="0.19685039370078741" top="0.35" bottom="0.34" header="0.15748031496062992" footer="0"/>
  <pageSetup paperSize="9" scale="13" fitToHeight="8" orientation="landscape" r:id="rId1"/>
  <headerFooter alignWithMargins="0"/>
  <rowBreaks count="1" manualBreakCount="1">
    <brk id="65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R80"/>
  <sheetViews>
    <sheetView view="pageBreakPreview" topLeftCell="B1" zoomScale="50" zoomScaleNormal="60" zoomScaleSheetLayoutView="49" workbookViewId="0">
      <selection activeCell="H20" sqref="H20:H21"/>
    </sheetView>
  </sheetViews>
  <sheetFormatPr defaultColWidth="9.140625" defaultRowHeight="15.75" x14ac:dyDescent="0.25"/>
  <cols>
    <col min="1" max="1" width="42.7109375" style="4" customWidth="1"/>
    <col min="2" max="2" width="55.85546875" style="4" customWidth="1"/>
    <col min="3" max="3" width="12" style="3" customWidth="1"/>
    <col min="4" max="8" width="9.28515625" style="3" customWidth="1"/>
    <col min="9" max="9" width="52.7109375" style="4" customWidth="1"/>
    <col min="10" max="10" width="40" style="7" customWidth="1"/>
    <col min="11" max="11" width="34.28515625" style="6" customWidth="1"/>
    <col min="12" max="12" width="20.28515625" style="3" customWidth="1"/>
    <col min="13" max="13" width="15.5703125" style="1" customWidth="1"/>
    <col min="14" max="14" width="14.7109375" style="1" customWidth="1"/>
    <col min="15" max="16" width="15.85546875" style="1" customWidth="1"/>
    <col min="17" max="17" width="14.85546875" style="1" customWidth="1"/>
    <col min="18" max="16384" width="9.140625" style="1"/>
  </cols>
  <sheetData>
    <row r="1" spans="1:18" ht="56.25" customHeight="1" x14ac:dyDescent="0.2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9"/>
      <c r="M1" s="9"/>
      <c r="N1" s="10"/>
      <c r="O1" s="358" t="s">
        <v>35</v>
      </c>
      <c r="P1" s="358"/>
      <c r="Q1" s="358"/>
      <c r="R1" s="358"/>
    </row>
    <row r="2" spans="1:18" ht="77.25" customHeight="1" thickBot="1" x14ac:dyDescent="0.3">
      <c r="A2" s="359" t="s">
        <v>41</v>
      </c>
      <c r="B2" s="359"/>
      <c r="C2" s="359"/>
      <c r="D2" s="359"/>
      <c r="E2" s="359"/>
      <c r="F2" s="359"/>
      <c r="G2" s="359"/>
      <c r="H2" s="359"/>
      <c r="I2" s="359"/>
      <c r="J2" s="359"/>
      <c r="K2" s="359"/>
      <c r="L2" s="359"/>
      <c r="M2" s="359"/>
      <c r="N2" s="359"/>
      <c r="O2" s="359"/>
      <c r="P2" s="359"/>
      <c r="Q2" s="359"/>
      <c r="R2" s="11"/>
    </row>
    <row r="3" spans="1:18" ht="32.25" customHeight="1" x14ac:dyDescent="0.25">
      <c r="A3" s="360" t="s">
        <v>0</v>
      </c>
      <c r="B3" s="360" t="s">
        <v>1</v>
      </c>
      <c r="C3" s="360" t="s">
        <v>2</v>
      </c>
      <c r="D3" s="360"/>
      <c r="E3" s="360"/>
      <c r="F3" s="360"/>
      <c r="G3" s="360"/>
      <c r="H3" s="360"/>
      <c r="I3" s="360" t="s">
        <v>3</v>
      </c>
      <c r="J3" s="361" t="s">
        <v>4</v>
      </c>
      <c r="K3" s="362" t="s">
        <v>23</v>
      </c>
      <c r="L3" s="362" t="s">
        <v>45</v>
      </c>
      <c r="M3" s="363" t="s">
        <v>46</v>
      </c>
      <c r="N3" s="363"/>
      <c r="O3" s="363"/>
      <c r="P3" s="363"/>
      <c r="Q3" s="363"/>
      <c r="R3" s="11"/>
    </row>
    <row r="4" spans="1:18" s="2" customFormat="1" ht="19.5" customHeight="1" x14ac:dyDescent="0.25">
      <c r="A4" s="360"/>
      <c r="B4" s="360"/>
      <c r="C4" s="360" t="s">
        <v>5</v>
      </c>
      <c r="D4" s="363" t="s">
        <v>46</v>
      </c>
      <c r="E4" s="363"/>
      <c r="F4" s="363"/>
      <c r="G4" s="363"/>
      <c r="H4" s="363"/>
      <c r="I4" s="360"/>
      <c r="J4" s="361"/>
      <c r="K4" s="360"/>
      <c r="L4" s="360"/>
      <c r="M4" s="363">
        <v>2021</v>
      </c>
      <c r="N4" s="363">
        <v>2022</v>
      </c>
      <c r="O4" s="363">
        <v>2023</v>
      </c>
      <c r="P4" s="363">
        <v>2024</v>
      </c>
      <c r="Q4" s="363">
        <v>2025</v>
      </c>
      <c r="R4" s="12"/>
    </row>
    <row r="5" spans="1:18" s="5" customFormat="1" ht="102" customHeight="1" x14ac:dyDescent="0.35">
      <c r="A5" s="360"/>
      <c r="B5" s="360"/>
      <c r="C5" s="360"/>
      <c r="D5" s="103">
        <v>2021</v>
      </c>
      <c r="E5" s="103">
        <v>2022</v>
      </c>
      <c r="F5" s="103">
        <v>2023</v>
      </c>
      <c r="G5" s="103">
        <v>2024</v>
      </c>
      <c r="H5" s="103">
        <v>2025</v>
      </c>
      <c r="I5" s="360"/>
      <c r="J5" s="361"/>
      <c r="K5" s="360"/>
      <c r="L5" s="360"/>
      <c r="M5" s="363"/>
      <c r="N5" s="363"/>
      <c r="O5" s="363"/>
      <c r="P5" s="363"/>
      <c r="Q5" s="363"/>
      <c r="R5" s="13"/>
    </row>
    <row r="6" spans="1:18" s="5" customFormat="1" ht="21" customHeight="1" x14ac:dyDescent="0.35">
      <c r="A6" s="439" t="s">
        <v>6</v>
      </c>
      <c r="B6" s="380" t="s">
        <v>44</v>
      </c>
      <c r="C6" s="416">
        <f>D6+E6+F6+G6+H6</f>
        <v>0</v>
      </c>
      <c r="D6" s="364"/>
      <c r="E6" s="364"/>
      <c r="F6" s="364"/>
      <c r="G6" s="364"/>
      <c r="H6" s="364"/>
      <c r="I6" s="381" t="s">
        <v>42</v>
      </c>
      <c r="J6" s="435" t="s">
        <v>69</v>
      </c>
      <c r="K6" s="51" t="s">
        <v>47</v>
      </c>
      <c r="L6" s="27">
        <f>M6+N6+O6+P6+Q6</f>
        <v>0</v>
      </c>
      <c r="M6" s="48"/>
      <c r="N6" s="48"/>
      <c r="O6" s="48"/>
      <c r="P6" s="48"/>
      <c r="Q6" s="48"/>
      <c r="R6" s="13"/>
    </row>
    <row r="7" spans="1:18" s="5" customFormat="1" ht="51.75" customHeight="1" x14ac:dyDescent="0.35">
      <c r="A7" s="440"/>
      <c r="B7" s="380"/>
      <c r="C7" s="416"/>
      <c r="D7" s="364"/>
      <c r="E7" s="364"/>
      <c r="F7" s="364"/>
      <c r="G7" s="364"/>
      <c r="H7" s="364"/>
      <c r="I7" s="382"/>
      <c r="J7" s="436"/>
      <c r="K7" s="52" t="s">
        <v>22</v>
      </c>
      <c r="L7" s="53">
        <f t="shared" ref="L7:L16" si="0">M7+N7+O7+P7+Q7</f>
        <v>0</v>
      </c>
      <c r="M7" s="48"/>
      <c r="N7" s="48"/>
      <c r="O7" s="48"/>
      <c r="P7" s="48"/>
      <c r="Q7" s="48"/>
      <c r="R7" s="13"/>
    </row>
    <row r="8" spans="1:18" s="5" customFormat="1" ht="35.25" customHeight="1" x14ac:dyDescent="0.35">
      <c r="A8" s="440"/>
      <c r="B8" s="54"/>
      <c r="C8" s="26"/>
      <c r="D8" s="26"/>
      <c r="E8" s="120"/>
      <c r="F8" s="26"/>
      <c r="G8" s="120"/>
      <c r="H8" s="26"/>
      <c r="I8" s="32"/>
      <c r="J8" s="55"/>
      <c r="K8" s="45" t="s">
        <v>31</v>
      </c>
      <c r="L8" s="53">
        <f t="shared" si="0"/>
        <v>0</v>
      </c>
      <c r="M8" s="56">
        <f>M9+M10</f>
        <v>0</v>
      </c>
      <c r="N8" s="56">
        <f>N9+N10</f>
        <v>0</v>
      </c>
      <c r="O8" s="56">
        <f>O9+O10</f>
        <v>0</v>
      </c>
      <c r="P8" s="56">
        <f>P9+P10</f>
        <v>0</v>
      </c>
      <c r="Q8" s="56">
        <f>Q9+Q10</f>
        <v>0</v>
      </c>
      <c r="R8" s="13"/>
    </row>
    <row r="9" spans="1:18" s="5" customFormat="1" ht="35.25" customHeight="1" x14ac:dyDescent="0.35">
      <c r="A9" s="440"/>
      <c r="B9" s="18"/>
      <c r="C9" s="28"/>
      <c r="D9" s="29"/>
      <c r="E9" s="29"/>
      <c r="F9" s="29"/>
      <c r="G9" s="29"/>
      <c r="H9" s="29"/>
      <c r="I9" s="32"/>
      <c r="J9" s="57" t="s">
        <v>70</v>
      </c>
      <c r="K9" s="58" t="s">
        <v>47</v>
      </c>
      <c r="L9" s="53">
        <f t="shared" si="0"/>
        <v>0</v>
      </c>
      <c r="M9" s="56">
        <f t="shared" ref="M9:Q10" si="1">M6</f>
        <v>0</v>
      </c>
      <c r="N9" s="56">
        <f t="shared" si="1"/>
        <v>0</v>
      </c>
      <c r="O9" s="56">
        <f t="shared" si="1"/>
        <v>0</v>
      </c>
      <c r="P9" s="56">
        <f t="shared" si="1"/>
        <v>0</v>
      </c>
      <c r="Q9" s="56">
        <f t="shared" si="1"/>
        <v>0</v>
      </c>
      <c r="R9" s="13"/>
    </row>
    <row r="10" spans="1:18" s="5" customFormat="1" ht="42.75" customHeight="1" x14ac:dyDescent="0.35">
      <c r="A10" s="441"/>
      <c r="B10" s="18"/>
      <c r="C10" s="28"/>
      <c r="D10" s="29"/>
      <c r="E10" s="29"/>
      <c r="F10" s="29"/>
      <c r="G10" s="29"/>
      <c r="H10" s="29"/>
      <c r="I10" s="29"/>
      <c r="J10" s="55"/>
      <c r="K10" s="117" t="s">
        <v>22</v>
      </c>
      <c r="L10" s="53">
        <f t="shared" si="0"/>
        <v>0</v>
      </c>
      <c r="M10" s="59">
        <f t="shared" si="1"/>
        <v>0</v>
      </c>
      <c r="N10" s="59">
        <f t="shared" si="1"/>
        <v>0</v>
      </c>
      <c r="O10" s="59">
        <f t="shared" si="1"/>
        <v>0</v>
      </c>
      <c r="P10" s="59">
        <f t="shared" si="1"/>
        <v>0</v>
      </c>
      <c r="Q10" s="59">
        <f t="shared" si="1"/>
        <v>0</v>
      </c>
      <c r="R10" s="13"/>
    </row>
    <row r="11" spans="1:18" s="5" customFormat="1" ht="43.5" customHeight="1" x14ac:dyDescent="0.35">
      <c r="A11" s="366" t="s">
        <v>7</v>
      </c>
      <c r="B11" s="374" t="s">
        <v>43</v>
      </c>
      <c r="C11" s="365">
        <f>D11+E11+F11+G11+H11</f>
        <v>840</v>
      </c>
      <c r="D11" s="438">
        <v>120</v>
      </c>
      <c r="E11" s="438">
        <v>120</v>
      </c>
      <c r="F11" s="438">
        <v>200</v>
      </c>
      <c r="G11" s="438">
        <v>200</v>
      </c>
      <c r="H11" s="438">
        <v>200</v>
      </c>
      <c r="I11" s="374" t="s">
        <v>24</v>
      </c>
      <c r="J11" s="435" t="s">
        <v>69</v>
      </c>
      <c r="K11" s="52" t="s">
        <v>47</v>
      </c>
      <c r="L11" s="53">
        <f t="shared" si="0"/>
        <v>0</v>
      </c>
      <c r="M11" s="119"/>
      <c r="N11" s="119"/>
      <c r="O11" s="119"/>
      <c r="P11" s="119"/>
      <c r="Q11" s="119"/>
      <c r="R11" s="13"/>
    </row>
    <row r="12" spans="1:18" s="5" customFormat="1" ht="51.75" customHeight="1" x14ac:dyDescent="0.35">
      <c r="A12" s="367"/>
      <c r="B12" s="375"/>
      <c r="C12" s="437"/>
      <c r="D12" s="438"/>
      <c r="E12" s="438"/>
      <c r="F12" s="438"/>
      <c r="G12" s="438"/>
      <c r="H12" s="438"/>
      <c r="I12" s="375"/>
      <c r="J12" s="446"/>
      <c r="K12" s="52" t="s">
        <v>22</v>
      </c>
      <c r="L12" s="53">
        <f>M12+N12+O12+P12+Q12</f>
        <v>2887.7</v>
      </c>
      <c r="M12" s="119">
        <v>500</v>
      </c>
      <c r="N12" s="119">
        <v>554.20000000000005</v>
      </c>
      <c r="O12" s="119">
        <v>588.5</v>
      </c>
      <c r="P12" s="119">
        <v>605</v>
      </c>
      <c r="Q12" s="119">
        <v>640</v>
      </c>
      <c r="R12" s="13"/>
    </row>
    <row r="13" spans="1:18" s="5" customFormat="1" ht="43.5" customHeight="1" x14ac:dyDescent="0.35">
      <c r="A13" s="367"/>
      <c r="B13" s="20"/>
      <c r="C13" s="21"/>
      <c r="D13" s="22"/>
      <c r="E13" s="22"/>
      <c r="F13" s="22"/>
      <c r="G13" s="22"/>
      <c r="H13" s="22"/>
      <c r="I13" s="392" t="s">
        <v>25</v>
      </c>
      <c r="J13" s="446"/>
      <c r="K13" s="51" t="s">
        <v>47</v>
      </c>
      <c r="L13" s="53">
        <f t="shared" si="0"/>
        <v>0</v>
      </c>
      <c r="M13" s="118"/>
      <c r="N13" s="118"/>
      <c r="O13" s="118"/>
      <c r="P13" s="118"/>
      <c r="Q13" s="118"/>
      <c r="R13" s="13"/>
    </row>
    <row r="14" spans="1:18" s="5" customFormat="1" ht="49.5" customHeight="1" x14ac:dyDescent="0.35">
      <c r="A14" s="367"/>
      <c r="B14" s="25"/>
      <c r="C14" s="25"/>
      <c r="D14" s="25"/>
      <c r="E14" s="25"/>
      <c r="F14" s="25"/>
      <c r="G14" s="25"/>
      <c r="H14" s="25"/>
      <c r="I14" s="393"/>
      <c r="J14" s="446"/>
      <c r="K14" s="121" t="s">
        <v>22</v>
      </c>
      <c r="L14" s="53">
        <f t="shared" si="0"/>
        <v>1165</v>
      </c>
      <c r="M14" s="119">
        <v>220</v>
      </c>
      <c r="N14" s="119">
        <v>225</v>
      </c>
      <c r="O14" s="119">
        <v>230</v>
      </c>
      <c r="P14" s="119">
        <v>240</v>
      </c>
      <c r="Q14" s="119">
        <v>250</v>
      </c>
      <c r="R14" s="13"/>
    </row>
    <row r="15" spans="1:18" s="5" customFormat="1" ht="36.75" customHeight="1" x14ac:dyDescent="0.35">
      <c r="A15" s="367"/>
      <c r="B15" s="394" t="s">
        <v>71</v>
      </c>
      <c r="C15" s="383">
        <f>D15+E15+F15+G15+H15</f>
        <v>7.5</v>
      </c>
      <c r="D15" s="364">
        <v>1.5</v>
      </c>
      <c r="E15" s="364">
        <v>1.5</v>
      </c>
      <c r="F15" s="364">
        <v>1.5</v>
      </c>
      <c r="G15" s="364">
        <v>1.5</v>
      </c>
      <c r="H15" s="364">
        <v>1.5</v>
      </c>
      <c r="I15" s="366" t="s">
        <v>26</v>
      </c>
      <c r="J15" s="446"/>
      <c r="K15" s="51" t="s">
        <v>47</v>
      </c>
      <c r="L15" s="53">
        <f t="shared" si="0"/>
        <v>0</v>
      </c>
      <c r="M15" s="119"/>
      <c r="N15" s="119"/>
      <c r="O15" s="119"/>
      <c r="P15" s="119"/>
      <c r="Q15" s="119"/>
      <c r="R15" s="13"/>
    </row>
    <row r="16" spans="1:18" s="5" customFormat="1" ht="61.5" customHeight="1" x14ac:dyDescent="0.35">
      <c r="A16" s="367"/>
      <c r="B16" s="395"/>
      <c r="C16" s="384"/>
      <c r="D16" s="365"/>
      <c r="E16" s="365"/>
      <c r="F16" s="365"/>
      <c r="G16" s="365"/>
      <c r="H16" s="365"/>
      <c r="I16" s="367"/>
      <c r="J16" s="446"/>
      <c r="K16" s="390" t="s">
        <v>22</v>
      </c>
      <c r="L16" s="444">
        <f t="shared" si="0"/>
        <v>47385</v>
      </c>
      <c r="M16" s="442">
        <v>9275</v>
      </c>
      <c r="N16" s="442">
        <v>9376</v>
      </c>
      <c r="O16" s="442">
        <v>9477</v>
      </c>
      <c r="P16" s="442">
        <v>9578</v>
      </c>
      <c r="Q16" s="442">
        <v>9679</v>
      </c>
      <c r="R16" s="13"/>
    </row>
    <row r="17" spans="1:18" s="5" customFormat="1" ht="71.25" customHeight="1" x14ac:dyDescent="0.35">
      <c r="A17" s="367"/>
      <c r="B17" s="396"/>
      <c r="C17" s="60">
        <f>D17+E17+F17+G17+H17</f>
        <v>175</v>
      </c>
      <c r="D17" s="135">
        <v>35</v>
      </c>
      <c r="E17" s="135">
        <v>35</v>
      </c>
      <c r="F17" s="135">
        <v>35</v>
      </c>
      <c r="G17" s="135">
        <v>35</v>
      </c>
      <c r="H17" s="135">
        <v>35</v>
      </c>
      <c r="I17" s="368"/>
      <c r="J17" s="446"/>
      <c r="K17" s="390"/>
      <c r="L17" s="445"/>
      <c r="M17" s="443"/>
      <c r="N17" s="443"/>
      <c r="O17" s="443"/>
      <c r="P17" s="443"/>
      <c r="Q17" s="443"/>
      <c r="R17" s="13"/>
    </row>
    <row r="18" spans="1:18" s="5" customFormat="1" ht="42" customHeight="1" x14ac:dyDescent="0.35">
      <c r="A18" s="367"/>
      <c r="B18" s="20"/>
      <c r="C18" s="44"/>
      <c r="D18" s="44"/>
      <c r="E18" s="44"/>
      <c r="F18" s="44"/>
      <c r="G18" s="44"/>
      <c r="H18" s="44"/>
      <c r="I18" s="366" t="s">
        <v>27</v>
      </c>
      <c r="J18" s="446"/>
      <c r="K18" s="51" t="s">
        <v>47</v>
      </c>
      <c r="L18" s="53">
        <f>M18+N18+O18+P18+Q18</f>
        <v>0</v>
      </c>
      <c r="M18" s="119"/>
      <c r="N18" s="119"/>
      <c r="O18" s="119"/>
      <c r="P18" s="119"/>
      <c r="Q18" s="119"/>
      <c r="R18" s="13"/>
    </row>
    <row r="19" spans="1:18" s="5" customFormat="1" ht="64.5" customHeight="1" x14ac:dyDescent="0.35">
      <c r="A19" s="367"/>
      <c r="B19" s="61"/>
      <c r="C19" s="62"/>
      <c r="D19" s="25"/>
      <c r="E19" s="25"/>
      <c r="F19" s="25"/>
      <c r="G19" s="25"/>
      <c r="H19" s="25"/>
      <c r="I19" s="368"/>
      <c r="J19" s="446"/>
      <c r="K19" s="121" t="s">
        <v>22</v>
      </c>
      <c r="L19" s="53">
        <f>M19+N19+O19+P19+Q19</f>
        <v>0</v>
      </c>
      <c r="M19" s="119"/>
      <c r="N19" s="119"/>
      <c r="O19" s="119"/>
      <c r="P19" s="119"/>
      <c r="Q19" s="119"/>
      <c r="R19" s="13"/>
    </row>
    <row r="20" spans="1:18" s="5" customFormat="1" ht="42" customHeight="1" x14ac:dyDescent="0.35">
      <c r="A20" s="367"/>
      <c r="B20" s="385" t="s">
        <v>48</v>
      </c>
      <c r="C20" s="148">
        <v>29.1</v>
      </c>
      <c r="D20" s="148">
        <v>29.1</v>
      </c>
      <c r="E20" s="148">
        <v>29.1</v>
      </c>
      <c r="F20" s="148">
        <v>29.1</v>
      </c>
      <c r="G20" s="148">
        <v>29.1</v>
      </c>
      <c r="H20" s="148">
        <v>29.1</v>
      </c>
      <c r="I20" s="387" t="s">
        <v>28</v>
      </c>
      <c r="J20" s="446"/>
      <c r="K20" s="377" t="s">
        <v>47</v>
      </c>
      <c r="L20" s="388">
        <f>M20+N20+O20+P20+Q20</f>
        <v>0</v>
      </c>
      <c r="M20" s="383"/>
      <c r="N20" s="383"/>
      <c r="O20" s="383"/>
      <c r="P20" s="383"/>
      <c r="Q20" s="383"/>
      <c r="R20" s="13"/>
    </row>
    <row r="21" spans="1:18" s="5" customFormat="1" ht="31.5" customHeight="1" x14ac:dyDescent="0.35">
      <c r="A21" s="367"/>
      <c r="B21" s="386"/>
      <c r="C21" s="133"/>
      <c r="D21" s="133"/>
      <c r="E21" s="133"/>
      <c r="F21" s="133"/>
      <c r="G21" s="133"/>
      <c r="H21" s="133"/>
      <c r="I21" s="387"/>
      <c r="J21" s="446"/>
      <c r="K21" s="379"/>
      <c r="L21" s="389"/>
      <c r="M21" s="384"/>
      <c r="N21" s="384"/>
      <c r="O21" s="384"/>
      <c r="P21" s="384"/>
      <c r="Q21" s="384"/>
      <c r="R21" s="13"/>
    </row>
    <row r="22" spans="1:18" s="5" customFormat="1" ht="113.25" customHeight="1" x14ac:dyDescent="0.35">
      <c r="A22" s="367"/>
      <c r="B22" s="64" t="s">
        <v>8</v>
      </c>
      <c r="C22" s="40">
        <v>1</v>
      </c>
      <c r="D22" s="40">
        <v>1</v>
      </c>
      <c r="E22" s="40">
        <v>1</v>
      </c>
      <c r="F22" s="40">
        <v>1</v>
      </c>
      <c r="G22" s="40">
        <v>1</v>
      </c>
      <c r="H22" s="40">
        <v>1</v>
      </c>
      <c r="I22" s="368"/>
      <c r="J22" s="436"/>
      <c r="K22" s="66" t="s">
        <v>22</v>
      </c>
      <c r="L22" s="136">
        <f>M22+N22+O22+P22+Q22</f>
        <v>59820</v>
      </c>
      <c r="M22" s="135">
        <v>11800</v>
      </c>
      <c r="N22" s="135">
        <v>11920</v>
      </c>
      <c r="O22" s="135">
        <v>11980</v>
      </c>
      <c r="P22" s="135">
        <v>12020</v>
      </c>
      <c r="Q22" s="135">
        <v>12100</v>
      </c>
      <c r="R22" s="13"/>
    </row>
    <row r="23" spans="1:18" s="5" customFormat="1" ht="69.75" customHeight="1" x14ac:dyDescent="0.35">
      <c r="A23" s="367"/>
      <c r="B23" s="67"/>
      <c r="C23" s="68"/>
      <c r="D23" s="68"/>
      <c r="E23" s="68"/>
      <c r="F23" s="68"/>
      <c r="G23" s="68"/>
      <c r="H23" s="68"/>
      <c r="I23" s="68"/>
      <c r="J23" s="69"/>
      <c r="K23" s="70" t="s">
        <v>9</v>
      </c>
      <c r="L23" s="71">
        <f t="shared" ref="L23:Q23" si="2">L24+L25</f>
        <v>111257.7</v>
      </c>
      <c r="M23" s="71">
        <f t="shared" si="2"/>
        <v>21795</v>
      </c>
      <c r="N23" s="71">
        <f t="shared" si="2"/>
        <v>22075.200000000001</v>
      </c>
      <c r="O23" s="71">
        <f t="shared" si="2"/>
        <v>22275.5</v>
      </c>
      <c r="P23" s="71">
        <f t="shared" si="2"/>
        <v>22443</v>
      </c>
      <c r="Q23" s="71">
        <f t="shared" si="2"/>
        <v>22669</v>
      </c>
      <c r="R23" s="13"/>
    </row>
    <row r="24" spans="1:18" s="5" customFormat="1" ht="96" customHeight="1" x14ac:dyDescent="0.35">
      <c r="A24" s="367"/>
      <c r="B24" s="18"/>
      <c r="C24" s="29"/>
      <c r="D24" s="29"/>
      <c r="E24" s="29"/>
      <c r="F24" s="29"/>
      <c r="G24" s="29"/>
      <c r="H24" s="29"/>
      <c r="I24" s="29"/>
      <c r="J24" s="137" t="s">
        <v>10</v>
      </c>
      <c r="K24" s="138" t="s">
        <v>33</v>
      </c>
      <c r="L24" s="139">
        <f t="shared" ref="L24:L31" si="3">M24+N24+O24+P24+Q24</f>
        <v>0</v>
      </c>
      <c r="M24" s="139">
        <f>M11+M13+M15+L18+M20</f>
        <v>0</v>
      </c>
      <c r="N24" s="139">
        <f>N11+N13+N15+M18+N20</f>
        <v>0</v>
      </c>
      <c r="O24" s="139">
        <f>O11+O13+O15+N18+O20</f>
        <v>0</v>
      </c>
      <c r="P24" s="139">
        <f>P11+P13+P15+O18+P20</f>
        <v>0</v>
      </c>
      <c r="Q24" s="139">
        <f>Q11+Q13+Q15+P18+Q20</f>
        <v>0</v>
      </c>
      <c r="R24" s="13"/>
    </row>
    <row r="25" spans="1:18" s="5" customFormat="1" ht="45" x14ac:dyDescent="0.35">
      <c r="A25" s="368"/>
      <c r="B25" s="73"/>
      <c r="C25" s="73"/>
      <c r="D25" s="73"/>
      <c r="E25" s="73"/>
      <c r="F25" s="73"/>
      <c r="G25" s="73"/>
      <c r="H25" s="73"/>
      <c r="I25" s="73"/>
      <c r="J25" s="74"/>
      <c r="K25" s="45" t="s">
        <v>72</v>
      </c>
      <c r="L25" s="53">
        <f t="shared" si="3"/>
        <v>111257.7</v>
      </c>
      <c r="M25" s="53">
        <f>M12+M14+M16+M19+M22</f>
        <v>21795</v>
      </c>
      <c r="N25" s="53">
        <f t="shared" ref="N25:Q25" si="4">N12+N14+N16+N19+N22</f>
        <v>22075.200000000001</v>
      </c>
      <c r="O25" s="53">
        <f t="shared" si="4"/>
        <v>22275.5</v>
      </c>
      <c r="P25" s="53">
        <f t="shared" si="4"/>
        <v>22443</v>
      </c>
      <c r="Q25" s="53">
        <f t="shared" si="4"/>
        <v>22669</v>
      </c>
      <c r="R25" s="13"/>
    </row>
    <row r="26" spans="1:18" s="5" customFormat="1" ht="23.25" customHeight="1" x14ac:dyDescent="0.35">
      <c r="A26" s="366" t="s">
        <v>11</v>
      </c>
      <c r="B26" s="397" t="s">
        <v>73</v>
      </c>
      <c r="C26" s="447">
        <f>SUM(D26:H27)</f>
        <v>4.5</v>
      </c>
      <c r="D26" s="364">
        <v>0.9</v>
      </c>
      <c r="E26" s="364">
        <v>0.9</v>
      </c>
      <c r="F26" s="364">
        <v>0.9</v>
      </c>
      <c r="G26" s="364">
        <v>0.9</v>
      </c>
      <c r="H26" s="364">
        <v>0.9</v>
      </c>
      <c r="I26" s="366" t="s">
        <v>40</v>
      </c>
      <c r="J26" s="449" t="s">
        <v>69</v>
      </c>
      <c r="K26" s="51" t="s">
        <v>47</v>
      </c>
      <c r="L26" s="53">
        <f t="shared" si="3"/>
        <v>0</v>
      </c>
      <c r="M26" s="116"/>
      <c r="N26" s="116"/>
      <c r="O26" s="116"/>
      <c r="P26" s="116"/>
      <c r="Q26" s="116"/>
      <c r="R26" s="13"/>
    </row>
    <row r="27" spans="1:18" s="5" customFormat="1" ht="78" customHeight="1" x14ac:dyDescent="0.35">
      <c r="A27" s="367"/>
      <c r="B27" s="397"/>
      <c r="C27" s="448"/>
      <c r="D27" s="364"/>
      <c r="E27" s="364"/>
      <c r="F27" s="364"/>
      <c r="G27" s="364"/>
      <c r="H27" s="364"/>
      <c r="I27" s="368"/>
      <c r="J27" s="450"/>
      <c r="K27" s="121" t="s">
        <v>22</v>
      </c>
      <c r="L27" s="53">
        <f t="shared" si="3"/>
        <v>2000</v>
      </c>
      <c r="M27" s="116">
        <v>400</v>
      </c>
      <c r="N27" s="116">
        <v>400</v>
      </c>
      <c r="O27" s="116">
        <v>400</v>
      </c>
      <c r="P27" s="116">
        <v>400</v>
      </c>
      <c r="Q27" s="116">
        <v>400</v>
      </c>
      <c r="R27" s="13"/>
    </row>
    <row r="28" spans="1:18" s="5" customFormat="1" ht="45.75" customHeight="1" x14ac:dyDescent="0.35">
      <c r="A28" s="367"/>
      <c r="B28" s="31"/>
      <c r="C28" s="25"/>
      <c r="D28" s="25"/>
      <c r="E28" s="25"/>
      <c r="F28" s="25"/>
      <c r="G28" s="25"/>
      <c r="H28" s="25"/>
      <c r="I28" s="371" t="s">
        <v>34</v>
      </c>
      <c r="J28" s="450"/>
      <c r="K28" s="51" t="s">
        <v>47</v>
      </c>
      <c r="L28" s="53">
        <f t="shared" si="3"/>
        <v>0</v>
      </c>
      <c r="M28" s="116"/>
      <c r="N28" s="116"/>
      <c r="O28" s="116"/>
      <c r="P28" s="116"/>
      <c r="Q28" s="116"/>
      <c r="R28" s="13"/>
    </row>
    <row r="29" spans="1:18" s="5" customFormat="1" ht="41.25" customHeight="1" x14ac:dyDescent="0.35">
      <c r="A29" s="367"/>
      <c r="B29" s="25"/>
      <c r="C29" s="25"/>
      <c r="D29" s="25"/>
      <c r="E29" s="25"/>
      <c r="F29" s="25"/>
      <c r="G29" s="25"/>
      <c r="H29" s="25"/>
      <c r="I29" s="373"/>
      <c r="J29" s="450"/>
      <c r="K29" s="35" t="s">
        <v>22</v>
      </c>
      <c r="L29" s="53">
        <f t="shared" si="3"/>
        <v>0</v>
      </c>
      <c r="M29" s="116"/>
      <c r="N29" s="116"/>
      <c r="O29" s="116"/>
      <c r="P29" s="116"/>
      <c r="Q29" s="116"/>
      <c r="R29" s="13"/>
    </row>
    <row r="30" spans="1:18" s="5" customFormat="1" ht="73.5" customHeight="1" x14ac:dyDescent="0.35">
      <c r="A30" s="367"/>
      <c r="B30" s="399" t="s">
        <v>12</v>
      </c>
      <c r="C30" s="431">
        <f>SUM(D30:H31)</f>
        <v>0.75</v>
      </c>
      <c r="D30" s="419">
        <v>0.15</v>
      </c>
      <c r="E30" s="419">
        <v>0.15</v>
      </c>
      <c r="F30" s="419">
        <v>0.15</v>
      </c>
      <c r="G30" s="419">
        <v>0.15</v>
      </c>
      <c r="H30" s="419">
        <v>0.15</v>
      </c>
      <c r="I30" s="400" t="s">
        <v>39</v>
      </c>
      <c r="J30" s="450"/>
      <c r="K30" s="51" t="s">
        <v>47</v>
      </c>
      <c r="L30" s="53">
        <f t="shared" si="3"/>
        <v>0</v>
      </c>
      <c r="M30" s="116"/>
      <c r="N30" s="116"/>
      <c r="O30" s="116"/>
      <c r="P30" s="116"/>
      <c r="Q30" s="116"/>
      <c r="R30" s="13"/>
    </row>
    <row r="31" spans="1:18" s="5" customFormat="1" ht="50.25" customHeight="1" x14ac:dyDescent="0.35">
      <c r="A31" s="367"/>
      <c r="B31" s="399"/>
      <c r="C31" s="448"/>
      <c r="D31" s="419"/>
      <c r="E31" s="419"/>
      <c r="F31" s="419"/>
      <c r="G31" s="419"/>
      <c r="H31" s="419"/>
      <c r="I31" s="400"/>
      <c r="J31" s="451"/>
      <c r="K31" s="49" t="s">
        <v>22</v>
      </c>
      <c r="L31" s="53">
        <f t="shared" si="3"/>
        <v>200</v>
      </c>
      <c r="M31" s="116">
        <v>40</v>
      </c>
      <c r="N31" s="116">
        <v>40</v>
      </c>
      <c r="O31" s="116">
        <v>40</v>
      </c>
      <c r="P31" s="116">
        <v>40</v>
      </c>
      <c r="Q31" s="116">
        <v>40</v>
      </c>
      <c r="R31" s="13"/>
    </row>
    <row r="32" spans="1:18" s="5" customFormat="1" ht="47.25" customHeight="1" x14ac:dyDescent="0.35">
      <c r="A32" s="367"/>
      <c r="B32" s="18"/>
      <c r="C32" s="28"/>
      <c r="D32" s="29"/>
      <c r="E32" s="29"/>
      <c r="F32" s="29"/>
      <c r="G32" s="29"/>
      <c r="H32" s="29"/>
      <c r="I32" s="29"/>
      <c r="J32" s="30"/>
      <c r="K32" s="403" t="s">
        <v>13</v>
      </c>
      <c r="L32" s="401">
        <f>L34+L35</f>
        <v>2200</v>
      </c>
      <c r="M32" s="401">
        <f>M35</f>
        <v>440</v>
      </c>
      <c r="N32" s="401">
        <f>N35</f>
        <v>440</v>
      </c>
      <c r="O32" s="401">
        <f>O35</f>
        <v>440</v>
      </c>
      <c r="P32" s="401">
        <f>P35</f>
        <v>440</v>
      </c>
      <c r="Q32" s="401">
        <f>Q35</f>
        <v>440</v>
      </c>
      <c r="R32" s="13"/>
    </row>
    <row r="33" spans="1:18" s="5" customFormat="1" ht="47.25" customHeight="1" x14ac:dyDescent="0.35">
      <c r="A33" s="367"/>
      <c r="B33" s="18"/>
      <c r="C33" s="28"/>
      <c r="D33" s="29"/>
      <c r="E33" s="29"/>
      <c r="F33" s="29"/>
      <c r="G33" s="29"/>
      <c r="H33" s="29"/>
      <c r="I33" s="29"/>
      <c r="J33" s="30"/>
      <c r="K33" s="403"/>
      <c r="L33" s="402"/>
      <c r="M33" s="402"/>
      <c r="N33" s="402"/>
      <c r="O33" s="402"/>
      <c r="P33" s="402"/>
      <c r="Q33" s="402"/>
      <c r="R33" s="13"/>
    </row>
    <row r="34" spans="1:18" s="5" customFormat="1" ht="69.75" customHeight="1" x14ac:dyDescent="0.35">
      <c r="A34" s="367"/>
      <c r="B34" s="18"/>
      <c r="C34" s="28"/>
      <c r="D34" s="29"/>
      <c r="E34" s="29"/>
      <c r="F34" s="29"/>
      <c r="G34" s="29"/>
      <c r="H34" s="29"/>
      <c r="I34" s="29"/>
      <c r="J34" s="141" t="s">
        <v>74</v>
      </c>
      <c r="K34" s="138" t="s">
        <v>47</v>
      </c>
      <c r="L34" s="142">
        <f t="shared" ref="L34:L44" si="5">M34+N34+O34+P34+Q34</f>
        <v>0</v>
      </c>
      <c r="M34" s="142">
        <f t="shared" ref="M34:Q35" si="6">M26+M28+M30</f>
        <v>0</v>
      </c>
      <c r="N34" s="142">
        <f t="shared" si="6"/>
        <v>0</v>
      </c>
      <c r="O34" s="142">
        <f t="shared" si="6"/>
        <v>0</v>
      </c>
      <c r="P34" s="142">
        <f t="shared" si="6"/>
        <v>0</v>
      </c>
      <c r="Q34" s="142">
        <f t="shared" si="6"/>
        <v>0</v>
      </c>
      <c r="R34" s="13"/>
    </row>
    <row r="35" spans="1:18" s="5" customFormat="1" ht="45" x14ac:dyDescent="0.35">
      <c r="A35" s="368"/>
      <c r="B35" s="18"/>
      <c r="C35" s="28"/>
      <c r="D35" s="29"/>
      <c r="E35" s="29"/>
      <c r="F35" s="29"/>
      <c r="G35" s="29"/>
      <c r="H35" s="29"/>
      <c r="I35" s="29"/>
      <c r="J35" s="30"/>
      <c r="K35" s="117" t="s">
        <v>72</v>
      </c>
      <c r="L35" s="53">
        <f t="shared" si="5"/>
        <v>2200</v>
      </c>
      <c r="M35" s="56">
        <f>M27+M29+M31</f>
        <v>440</v>
      </c>
      <c r="N35" s="56">
        <f t="shared" si="6"/>
        <v>440</v>
      </c>
      <c r="O35" s="56">
        <f t="shared" si="6"/>
        <v>440</v>
      </c>
      <c r="P35" s="56">
        <f t="shared" si="6"/>
        <v>440</v>
      </c>
      <c r="Q35" s="56">
        <f t="shared" si="6"/>
        <v>440</v>
      </c>
      <c r="R35" s="13"/>
    </row>
    <row r="36" spans="1:18" s="5" customFormat="1" ht="116.25" customHeight="1" x14ac:dyDescent="0.35">
      <c r="A36" s="366" t="s">
        <v>14</v>
      </c>
      <c r="B36" s="115" t="s">
        <v>75</v>
      </c>
      <c r="C36" s="75"/>
      <c r="D36" s="76"/>
      <c r="E36" s="76"/>
      <c r="F36" s="77"/>
      <c r="G36" s="76"/>
      <c r="H36" s="78"/>
      <c r="I36" s="404" t="s">
        <v>76</v>
      </c>
      <c r="J36" s="435" t="s">
        <v>69</v>
      </c>
      <c r="K36" s="19" t="s">
        <v>47</v>
      </c>
      <c r="L36" s="53">
        <f t="shared" si="5"/>
        <v>0</v>
      </c>
      <c r="M36" s="119"/>
      <c r="N36" s="119"/>
      <c r="O36" s="119"/>
      <c r="P36" s="119"/>
      <c r="Q36" s="119"/>
      <c r="R36" s="13"/>
    </row>
    <row r="37" spans="1:18" s="5" customFormat="1" ht="73.5" customHeight="1" x14ac:dyDescent="0.35">
      <c r="A37" s="367"/>
      <c r="B37" s="115" t="s">
        <v>49</v>
      </c>
      <c r="C37" s="79"/>
      <c r="D37" s="76"/>
      <c r="E37" s="76"/>
      <c r="F37" s="76"/>
      <c r="G37" s="76"/>
      <c r="H37" s="76"/>
      <c r="I37" s="405"/>
      <c r="J37" s="436"/>
      <c r="K37" s="66" t="s">
        <v>22</v>
      </c>
      <c r="L37" s="53">
        <f t="shared" si="5"/>
        <v>1400</v>
      </c>
      <c r="M37" s="116">
        <v>260</v>
      </c>
      <c r="N37" s="116">
        <v>270</v>
      </c>
      <c r="O37" s="116">
        <v>280</v>
      </c>
      <c r="P37" s="116">
        <v>290</v>
      </c>
      <c r="Q37" s="116">
        <v>300</v>
      </c>
      <c r="R37" s="13"/>
    </row>
    <row r="38" spans="1:18" s="5" customFormat="1" ht="45" x14ac:dyDescent="0.35">
      <c r="A38" s="367"/>
      <c r="B38" s="80"/>
      <c r="C38" s="18"/>
      <c r="D38" s="18"/>
      <c r="E38" s="18"/>
      <c r="F38" s="18"/>
      <c r="G38" s="18"/>
      <c r="H38" s="18"/>
      <c r="I38" s="28"/>
      <c r="J38" s="33"/>
      <c r="K38" s="45" t="s">
        <v>16</v>
      </c>
      <c r="L38" s="53">
        <f t="shared" si="5"/>
        <v>1400</v>
      </c>
      <c r="M38" s="56">
        <f>M40</f>
        <v>260</v>
      </c>
      <c r="N38" s="56">
        <f>N40</f>
        <v>270</v>
      </c>
      <c r="O38" s="56">
        <f>O40</f>
        <v>280</v>
      </c>
      <c r="P38" s="56">
        <f>P40</f>
        <v>290</v>
      </c>
      <c r="Q38" s="56">
        <f>Q40</f>
        <v>300</v>
      </c>
      <c r="R38" s="13"/>
    </row>
    <row r="39" spans="1:18" s="5" customFormat="1" ht="137.25" customHeight="1" x14ac:dyDescent="0.35">
      <c r="A39" s="367"/>
      <c r="B39" s="34"/>
      <c r="C39" s="18"/>
      <c r="D39" s="18"/>
      <c r="E39" s="18"/>
      <c r="F39" s="18"/>
      <c r="G39" s="18"/>
      <c r="H39" s="18"/>
      <c r="I39" s="28"/>
      <c r="J39" s="143" t="s">
        <v>10</v>
      </c>
      <c r="K39" s="82" t="s">
        <v>47</v>
      </c>
      <c r="L39" s="53">
        <f t="shared" si="5"/>
        <v>0</v>
      </c>
      <c r="M39" s="56">
        <f t="shared" ref="M39:Q40" si="7">M36</f>
        <v>0</v>
      </c>
      <c r="N39" s="56">
        <f t="shared" si="7"/>
        <v>0</v>
      </c>
      <c r="O39" s="56">
        <f t="shared" si="7"/>
        <v>0</v>
      </c>
      <c r="P39" s="56">
        <f t="shared" si="7"/>
        <v>0</v>
      </c>
      <c r="Q39" s="56">
        <f t="shared" si="7"/>
        <v>0</v>
      </c>
      <c r="R39" s="13"/>
    </row>
    <row r="40" spans="1:18" s="5" customFormat="1" ht="93.75" customHeight="1" x14ac:dyDescent="0.35">
      <c r="A40" s="368"/>
      <c r="B40" s="83"/>
      <c r="C40" s="41"/>
      <c r="D40" s="41"/>
      <c r="E40" s="41"/>
      <c r="F40" s="41"/>
      <c r="G40" s="41"/>
      <c r="H40" s="41"/>
      <c r="I40" s="84"/>
      <c r="J40" s="85"/>
      <c r="K40" s="86" t="s">
        <v>72</v>
      </c>
      <c r="L40" s="53">
        <f t="shared" si="5"/>
        <v>1400</v>
      </c>
      <c r="M40" s="53">
        <f>M37</f>
        <v>260</v>
      </c>
      <c r="N40" s="53">
        <f t="shared" si="7"/>
        <v>270</v>
      </c>
      <c r="O40" s="53">
        <f t="shared" si="7"/>
        <v>280</v>
      </c>
      <c r="P40" s="53">
        <f t="shared" si="7"/>
        <v>290</v>
      </c>
      <c r="Q40" s="53">
        <f t="shared" si="7"/>
        <v>300</v>
      </c>
      <c r="R40" s="13"/>
    </row>
    <row r="41" spans="1:18" s="5" customFormat="1" ht="38.25" customHeight="1" x14ac:dyDescent="0.35">
      <c r="A41" s="366" t="s">
        <v>17</v>
      </c>
      <c r="B41" s="366" t="s">
        <v>77</v>
      </c>
      <c r="C41" s="421">
        <f>D41+E41+F41+G41+H41</f>
        <v>277.60000000000002</v>
      </c>
      <c r="D41" s="452">
        <v>55.52</v>
      </c>
      <c r="E41" s="452">
        <v>55.52</v>
      </c>
      <c r="F41" s="452">
        <v>55.52</v>
      </c>
      <c r="G41" s="452">
        <v>55.52</v>
      </c>
      <c r="H41" s="452">
        <v>55.52</v>
      </c>
      <c r="I41" s="407" t="s">
        <v>18</v>
      </c>
      <c r="J41" s="435" t="s">
        <v>69</v>
      </c>
      <c r="K41" s="51" t="s">
        <v>47</v>
      </c>
      <c r="L41" s="53">
        <f t="shared" si="5"/>
        <v>0</v>
      </c>
      <c r="M41" s="116"/>
      <c r="N41" s="116"/>
      <c r="O41" s="116"/>
      <c r="P41" s="116"/>
      <c r="Q41" s="116"/>
      <c r="R41" s="13"/>
    </row>
    <row r="42" spans="1:18" s="5" customFormat="1" ht="60" customHeight="1" x14ac:dyDescent="0.35">
      <c r="A42" s="367"/>
      <c r="B42" s="368"/>
      <c r="C42" s="422"/>
      <c r="D42" s="453"/>
      <c r="E42" s="453"/>
      <c r="F42" s="453"/>
      <c r="G42" s="453"/>
      <c r="H42" s="453"/>
      <c r="I42" s="407"/>
      <c r="J42" s="446"/>
      <c r="K42" s="52" t="s">
        <v>22</v>
      </c>
      <c r="L42" s="136">
        <f t="shared" si="5"/>
        <v>53020</v>
      </c>
      <c r="M42" s="144">
        <v>10400</v>
      </c>
      <c r="N42" s="144">
        <v>10500</v>
      </c>
      <c r="O42" s="144">
        <v>10620</v>
      </c>
      <c r="P42" s="144">
        <v>10700</v>
      </c>
      <c r="Q42" s="144">
        <v>10800</v>
      </c>
      <c r="R42" s="13"/>
    </row>
    <row r="43" spans="1:18" s="5" customFormat="1" ht="96" customHeight="1" x14ac:dyDescent="0.35">
      <c r="A43" s="367"/>
      <c r="B43" s="114" t="s">
        <v>58</v>
      </c>
      <c r="C43" s="145">
        <f>D43+E43+F43+G43+H43</f>
        <v>452.6</v>
      </c>
      <c r="D43" s="146">
        <f>D41+D17</f>
        <v>90.52000000000001</v>
      </c>
      <c r="E43" s="146">
        <f t="shared" ref="E43:H43" si="8">E41+E17</f>
        <v>90.52000000000001</v>
      </c>
      <c r="F43" s="146">
        <f t="shared" si="8"/>
        <v>90.52000000000001</v>
      </c>
      <c r="G43" s="146">
        <f t="shared" si="8"/>
        <v>90.52000000000001</v>
      </c>
      <c r="H43" s="146">
        <f t="shared" si="8"/>
        <v>90.52000000000001</v>
      </c>
      <c r="I43" s="114" t="s">
        <v>78</v>
      </c>
      <c r="J43" s="446"/>
      <c r="K43" s="52" t="s">
        <v>22</v>
      </c>
      <c r="L43" s="136">
        <f t="shared" si="5"/>
        <v>68428</v>
      </c>
      <c r="M43" s="144">
        <v>13578</v>
      </c>
      <c r="N43" s="144">
        <v>13600</v>
      </c>
      <c r="O43" s="144">
        <v>13700</v>
      </c>
      <c r="P43" s="144">
        <v>13750</v>
      </c>
      <c r="Q43" s="144">
        <v>13800</v>
      </c>
      <c r="R43" s="13"/>
    </row>
    <row r="44" spans="1:18" s="5" customFormat="1" ht="31.5" customHeight="1" x14ac:dyDescent="0.35">
      <c r="A44" s="367"/>
      <c r="B44" s="423"/>
      <c r="C44" s="425"/>
      <c r="D44" s="425"/>
      <c r="E44" s="425"/>
      <c r="F44" s="425"/>
      <c r="G44" s="425"/>
      <c r="H44" s="427"/>
      <c r="I44" s="407" t="s">
        <v>29</v>
      </c>
      <c r="J44" s="446"/>
      <c r="K44" s="51" t="s">
        <v>47</v>
      </c>
      <c r="L44" s="53">
        <f t="shared" si="5"/>
        <v>0</v>
      </c>
      <c r="M44" s="116"/>
      <c r="N44" s="116"/>
      <c r="O44" s="116"/>
      <c r="P44" s="116"/>
      <c r="Q44" s="116"/>
      <c r="R44" s="14"/>
    </row>
    <row r="45" spans="1:18" s="5" customFormat="1" ht="75" customHeight="1" x14ac:dyDescent="0.35">
      <c r="A45" s="367"/>
      <c r="B45" s="424"/>
      <c r="C45" s="426"/>
      <c r="D45" s="426"/>
      <c r="E45" s="426"/>
      <c r="F45" s="426"/>
      <c r="G45" s="426"/>
      <c r="H45" s="428"/>
      <c r="I45" s="407"/>
      <c r="J45" s="436"/>
      <c r="K45" s="52" t="s">
        <v>22</v>
      </c>
      <c r="L45" s="136">
        <f>M45+N45+O45+P45+Q45</f>
        <v>95420</v>
      </c>
      <c r="M45" s="144">
        <v>18900</v>
      </c>
      <c r="N45" s="144">
        <v>19010</v>
      </c>
      <c r="O45" s="144">
        <v>19120</v>
      </c>
      <c r="P45" s="144">
        <v>19180</v>
      </c>
      <c r="Q45" s="144">
        <v>19210</v>
      </c>
      <c r="R45" s="13"/>
    </row>
    <row r="46" spans="1:18" s="5" customFormat="1" ht="39" customHeight="1" x14ac:dyDescent="0.35">
      <c r="A46" s="367"/>
      <c r="B46" s="375" t="s">
        <v>51</v>
      </c>
      <c r="C46" s="87">
        <f t="shared" ref="C46:C51" si="9">D46+E46+F46+G46+H46</f>
        <v>0</v>
      </c>
      <c r="D46" s="88"/>
      <c r="E46" s="88"/>
      <c r="F46" s="88"/>
      <c r="G46" s="88"/>
      <c r="H46" s="88"/>
      <c r="I46" s="366" t="s">
        <v>79</v>
      </c>
      <c r="J46" s="449" t="s">
        <v>69</v>
      </c>
      <c r="K46" s="51" t="s">
        <v>47</v>
      </c>
      <c r="L46" s="53">
        <f t="shared" ref="L46:L51" si="10">M46+N46+O46+P46+Q46</f>
        <v>0</v>
      </c>
      <c r="M46" s="116"/>
      <c r="N46" s="116"/>
      <c r="O46" s="116"/>
      <c r="P46" s="116"/>
      <c r="Q46" s="116"/>
      <c r="R46" s="13"/>
    </row>
    <row r="47" spans="1:18" s="5" customFormat="1" ht="84.75" customHeight="1" x14ac:dyDescent="0.35">
      <c r="A47" s="367"/>
      <c r="B47" s="399"/>
      <c r="C47" s="89">
        <f t="shared" si="9"/>
        <v>0</v>
      </c>
      <c r="D47" s="88"/>
      <c r="E47" s="88"/>
      <c r="F47" s="88"/>
      <c r="G47" s="88"/>
      <c r="H47" s="88"/>
      <c r="I47" s="368"/>
      <c r="J47" s="450"/>
      <c r="K47" s="52" t="s">
        <v>22</v>
      </c>
      <c r="L47" s="53">
        <f t="shared" si="10"/>
        <v>0</v>
      </c>
      <c r="M47" s="116"/>
      <c r="N47" s="116"/>
      <c r="O47" s="116"/>
      <c r="P47" s="116"/>
      <c r="Q47" s="116"/>
      <c r="R47" s="13"/>
    </row>
    <row r="48" spans="1:18" s="5" customFormat="1" ht="42" customHeight="1" x14ac:dyDescent="0.35">
      <c r="A48" s="367"/>
      <c r="B48" s="399" t="s">
        <v>52</v>
      </c>
      <c r="C48" s="89">
        <f t="shared" si="9"/>
        <v>0</v>
      </c>
      <c r="D48" s="88"/>
      <c r="E48" s="88"/>
      <c r="F48" s="88"/>
      <c r="G48" s="88"/>
      <c r="H48" s="88"/>
      <c r="I48" s="366" t="s">
        <v>80</v>
      </c>
      <c r="J48" s="450"/>
      <c r="K48" s="51" t="s">
        <v>47</v>
      </c>
      <c r="L48" s="53">
        <f t="shared" si="10"/>
        <v>0</v>
      </c>
      <c r="M48" s="116"/>
      <c r="N48" s="116"/>
      <c r="O48" s="116"/>
      <c r="P48" s="116"/>
      <c r="Q48" s="116"/>
      <c r="R48" s="13"/>
    </row>
    <row r="49" spans="1:18" s="5" customFormat="1" ht="80.25" customHeight="1" x14ac:dyDescent="0.35">
      <c r="A49" s="367"/>
      <c r="B49" s="399"/>
      <c r="C49" s="119">
        <f t="shared" si="9"/>
        <v>23</v>
      </c>
      <c r="D49" s="147">
        <v>4.5999999999999996</v>
      </c>
      <c r="E49" s="147">
        <v>4.5999999999999996</v>
      </c>
      <c r="F49" s="147">
        <v>4.5999999999999996</v>
      </c>
      <c r="G49" s="147">
        <v>4.5999999999999996</v>
      </c>
      <c r="H49" s="147">
        <v>4.5999999999999996</v>
      </c>
      <c r="I49" s="368"/>
      <c r="J49" s="450"/>
      <c r="K49" s="52" t="s">
        <v>22</v>
      </c>
      <c r="L49" s="53">
        <f t="shared" si="10"/>
        <v>1500</v>
      </c>
      <c r="M49" s="116">
        <v>300</v>
      </c>
      <c r="N49" s="116">
        <v>300</v>
      </c>
      <c r="O49" s="116">
        <v>300</v>
      </c>
      <c r="P49" s="116">
        <v>300</v>
      </c>
      <c r="Q49" s="116">
        <v>300</v>
      </c>
      <c r="R49" s="13"/>
    </row>
    <row r="50" spans="1:18" s="5" customFormat="1" ht="62.25" customHeight="1" x14ac:dyDescent="0.35">
      <c r="A50" s="367"/>
      <c r="B50" s="399" t="s">
        <v>53</v>
      </c>
      <c r="C50" s="89">
        <f t="shared" si="9"/>
        <v>0</v>
      </c>
      <c r="D50" s="88"/>
      <c r="E50" s="88"/>
      <c r="F50" s="88"/>
      <c r="G50" s="88"/>
      <c r="H50" s="88"/>
      <c r="I50" s="366" t="s">
        <v>81</v>
      </c>
      <c r="J50" s="450"/>
      <c r="K50" s="51" t="s">
        <v>47</v>
      </c>
      <c r="L50" s="53">
        <f t="shared" si="10"/>
        <v>0</v>
      </c>
      <c r="M50" s="116"/>
      <c r="N50" s="116"/>
      <c r="O50" s="116"/>
      <c r="P50" s="116"/>
      <c r="Q50" s="116"/>
      <c r="R50" s="13"/>
    </row>
    <row r="51" spans="1:18" s="5" customFormat="1" ht="60" customHeight="1" x14ac:dyDescent="0.35">
      <c r="A51" s="368"/>
      <c r="B51" s="399"/>
      <c r="C51" s="89">
        <f t="shared" si="9"/>
        <v>0</v>
      </c>
      <c r="D51" s="88"/>
      <c r="E51" s="88"/>
      <c r="F51" s="88"/>
      <c r="G51" s="88"/>
      <c r="H51" s="88"/>
      <c r="I51" s="368"/>
      <c r="J51" s="451"/>
      <c r="K51" s="52" t="s">
        <v>22</v>
      </c>
      <c r="L51" s="53">
        <f t="shared" si="10"/>
        <v>0</v>
      </c>
      <c r="M51" s="116"/>
      <c r="N51" s="116"/>
      <c r="O51" s="116"/>
      <c r="P51" s="116"/>
      <c r="Q51" s="116"/>
      <c r="R51" s="13"/>
    </row>
    <row r="52" spans="1:18" s="5" customFormat="1" ht="87.75" customHeight="1" x14ac:dyDescent="0.35">
      <c r="A52" s="90"/>
      <c r="B52" s="18"/>
      <c r="C52" s="112"/>
      <c r="D52" s="29"/>
      <c r="E52" s="29"/>
      <c r="F52" s="29"/>
      <c r="G52" s="29"/>
      <c r="H52" s="29"/>
      <c r="I52" s="29"/>
      <c r="J52" s="91"/>
      <c r="K52" s="92" t="s">
        <v>19</v>
      </c>
      <c r="L52" s="53">
        <f t="shared" ref="L52:L57" si="11">M52+N52+O52+P52+Q52</f>
        <v>218368</v>
      </c>
      <c r="M52" s="93">
        <f>M53+M54</f>
        <v>43178</v>
      </c>
      <c r="N52" s="93">
        <f>N53+N54</f>
        <v>43410</v>
      </c>
      <c r="O52" s="93">
        <f>O53+O54</f>
        <v>43740</v>
      </c>
      <c r="P52" s="93">
        <f>P53+P54</f>
        <v>43930</v>
      </c>
      <c r="Q52" s="93">
        <f>Q53+Q54</f>
        <v>44110</v>
      </c>
      <c r="R52" s="13"/>
    </row>
    <row r="53" spans="1:18" s="5" customFormat="1" ht="95.25" customHeight="1" x14ac:dyDescent="0.35">
      <c r="A53" s="90"/>
      <c r="B53" s="18"/>
      <c r="C53" s="18"/>
      <c r="D53" s="29"/>
      <c r="E53" s="29"/>
      <c r="F53" s="29"/>
      <c r="G53" s="29"/>
      <c r="H53" s="29"/>
      <c r="I53" s="29"/>
      <c r="J53" s="57" t="s">
        <v>20</v>
      </c>
      <c r="K53" s="58" t="s">
        <v>47</v>
      </c>
      <c r="L53" s="53">
        <f t="shared" si="11"/>
        <v>0</v>
      </c>
      <c r="M53" s="94">
        <f t="shared" ref="M53:Q53" si="12">M41+M44+M46+M48+M50</f>
        <v>0</v>
      </c>
      <c r="N53" s="94">
        <f t="shared" si="12"/>
        <v>0</v>
      </c>
      <c r="O53" s="94">
        <f t="shared" si="12"/>
        <v>0</v>
      </c>
      <c r="P53" s="94">
        <f t="shared" si="12"/>
        <v>0</v>
      </c>
      <c r="Q53" s="94">
        <f t="shared" si="12"/>
        <v>0</v>
      </c>
      <c r="R53" s="13"/>
    </row>
    <row r="54" spans="1:18" s="5" customFormat="1" ht="75" customHeight="1" x14ac:dyDescent="0.35">
      <c r="A54" s="90"/>
      <c r="B54" s="18"/>
      <c r="C54" s="18"/>
      <c r="D54" s="29"/>
      <c r="E54" s="29"/>
      <c r="F54" s="29"/>
      <c r="G54" s="29"/>
      <c r="H54" s="29"/>
      <c r="I54" s="29"/>
      <c r="J54" s="30"/>
      <c r="K54" s="45" t="s">
        <v>22</v>
      </c>
      <c r="L54" s="53">
        <f t="shared" si="11"/>
        <v>218368</v>
      </c>
      <c r="M54" s="94">
        <f>M42+M45+M47+M49+M51+M43</f>
        <v>43178</v>
      </c>
      <c r="N54" s="94">
        <f t="shared" ref="N54:Q54" si="13">N42+N45+N47+N49+N51+N43</f>
        <v>43410</v>
      </c>
      <c r="O54" s="94">
        <f t="shared" si="13"/>
        <v>43740</v>
      </c>
      <c r="P54" s="94">
        <f t="shared" si="13"/>
        <v>43930</v>
      </c>
      <c r="Q54" s="94">
        <f t="shared" si="13"/>
        <v>44110</v>
      </c>
      <c r="R54" s="13"/>
    </row>
    <row r="55" spans="1:18" s="5" customFormat="1" ht="109.5" customHeight="1" x14ac:dyDescent="0.35">
      <c r="A55" s="412"/>
      <c r="B55" s="413"/>
      <c r="C55" s="25"/>
      <c r="D55" s="25"/>
      <c r="E55" s="25"/>
      <c r="F55" s="25"/>
      <c r="G55" s="25"/>
      <c r="H55" s="25"/>
      <c r="I55" s="25"/>
      <c r="J55" s="95"/>
      <c r="K55" s="96" t="s">
        <v>21</v>
      </c>
      <c r="L55" s="97">
        <f t="shared" ref="L55:Q55" si="14">L56+L57</f>
        <v>333225.7</v>
      </c>
      <c r="M55" s="97">
        <f t="shared" si="14"/>
        <v>65673</v>
      </c>
      <c r="N55" s="97">
        <f t="shared" si="14"/>
        <v>66195.199999999997</v>
      </c>
      <c r="O55" s="97">
        <f t="shared" si="14"/>
        <v>66735.5</v>
      </c>
      <c r="P55" s="97">
        <f t="shared" si="14"/>
        <v>67103</v>
      </c>
      <c r="Q55" s="97">
        <f t="shared" si="14"/>
        <v>67519</v>
      </c>
      <c r="R55" s="13"/>
    </row>
    <row r="56" spans="1:18" s="5" customFormat="1" ht="39" customHeight="1" x14ac:dyDescent="0.35">
      <c r="A56" s="24"/>
      <c r="B56" s="25"/>
      <c r="C56" s="25"/>
      <c r="D56" s="25"/>
      <c r="E56" s="25"/>
      <c r="F56" s="25"/>
      <c r="G56" s="25"/>
      <c r="H56" s="25"/>
      <c r="I56" s="25"/>
      <c r="J56" s="98" t="s">
        <v>20</v>
      </c>
      <c r="K56" s="38" t="s">
        <v>47</v>
      </c>
      <c r="L56" s="97">
        <f t="shared" si="11"/>
        <v>0</v>
      </c>
      <c r="M56" s="97">
        <f>M24+M39+M53+M34</f>
        <v>0</v>
      </c>
      <c r="N56" s="97">
        <f t="shared" ref="N56:Q56" si="15">N24+N39+N53+N34</f>
        <v>0</v>
      </c>
      <c r="O56" s="97">
        <f t="shared" si="15"/>
        <v>0</v>
      </c>
      <c r="P56" s="97">
        <f t="shared" si="15"/>
        <v>0</v>
      </c>
      <c r="Q56" s="97">
        <f t="shared" si="15"/>
        <v>0</v>
      </c>
      <c r="R56" s="13"/>
    </row>
    <row r="57" spans="1:18" s="5" customFormat="1" ht="62.25" customHeight="1" x14ac:dyDescent="0.35">
      <c r="A57" s="99"/>
      <c r="B57" s="100"/>
      <c r="C57" s="100"/>
      <c r="D57" s="100"/>
      <c r="E57" s="100"/>
      <c r="F57" s="100"/>
      <c r="G57" s="100"/>
      <c r="H57" s="100"/>
      <c r="I57" s="100"/>
      <c r="J57" s="101"/>
      <c r="K57" s="39" t="s">
        <v>22</v>
      </c>
      <c r="L57" s="97">
        <f t="shared" si="11"/>
        <v>333225.7</v>
      </c>
      <c r="M57" s="97">
        <f>M10+M25+M35+M40+M54</f>
        <v>65673</v>
      </c>
      <c r="N57" s="97">
        <f t="shared" ref="N57:Q57" si="16">N10+N25+N35+N40+N54</f>
        <v>66195.199999999997</v>
      </c>
      <c r="O57" s="97">
        <f t="shared" si="16"/>
        <v>66735.5</v>
      </c>
      <c r="P57" s="97">
        <f t="shared" si="16"/>
        <v>67103</v>
      </c>
      <c r="Q57" s="97">
        <f t="shared" si="16"/>
        <v>67519</v>
      </c>
      <c r="R57" s="13"/>
    </row>
    <row r="58" spans="1:18" ht="23.25" x14ac:dyDescent="0.35">
      <c r="A58" s="23"/>
      <c r="B58" s="23"/>
      <c r="C58" s="23"/>
      <c r="D58" s="23"/>
      <c r="E58" s="23"/>
      <c r="F58" s="23"/>
      <c r="G58" s="23"/>
      <c r="H58" s="23"/>
      <c r="I58" s="23"/>
      <c r="J58" s="37"/>
      <c r="K58" s="36"/>
      <c r="L58" s="23"/>
      <c r="M58" s="23"/>
      <c r="N58" s="23"/>
      <c r="O58" s="23"/>
      <c r="P58" s="23"/>
      <c r="Q58" s="23"/>
      <c r="R58" s="17"/>
    </row>
    <row r="59" spans="1:18" ht="30.75" customHeight="1" x14ac:dyDescent="0.35">
      <c r="A59" s="23"/>
      <c r="B59" s="23"/>
      <c r="C59" s="23"/>
      <c r="D59" s="23"/>
      <c r="E59" s="23"/>
      <c r="F59" s="23"/>
      <c r="G59" s="23"/>
      <c r="H59" s="23"/>
      <c r="I59" s="23"/>
      <c r="J59" s="37"/>
      <c r="K59" s="36"/>
      <c r="L59" s="23"/>
      <c r="M59" s="23"/>
      <c r="N59" s="23"/>
      <c r="O59" s="23"/>
      <c r="P59" s="23"/>
      <c r="Q59" s="23"/>
      <c r="R59" s="17"/>
    </row>
    <row r="60" spans="1:18" ht="30.75" customHeight="1" x14ac:dyDescent="0.35">
      <c r="A60" s="23"/>
      <c r="B60" s="23"/>
      <c r="C60" s="23"/>
      <c r="D60" s="23"/>
      <c r="E60" s="23"/>
      <c r="F60" s="23"/>
      <c r="G60" s="23"/>
      <c r="H60" s="23"/>
      <c r="I60" s="23"/>
      <c r="J60" s="37"/>
      <c r="K60" s="36"/>
      <c r="L60" s="23"/>
      <c r="M60" s="23"/>
      <c r="N60" s="23"/>
      <c r="O60" s="23"/>
      <c r="P60" s="23"/>
      <c r="Q60" s="23"/>
      <c r="R60" s="17"/>
    </row>
    <row r="61" spans="1:18" ht="30.75" customHeight="1" x14ac:dyDescent="0.3">
      <c r="A61" s="414" t="s">
        <v>60</v>
      </c>
      <c r="B61" s="414"/>
      <c r="C61" s="414"/>
      <c r="D61" s="414"/>
      <c r="E61" s="414"/>
      <c r="F61" s="414"/>
      <c r="G61" s="414"/>
      <c r="H61" s="414"/>
      <c r="I61" s="414"/>
      <c r="J61" s="414"/>
      <c r="K61" s="414"/>
      <c r="L61" s="414"/>
      <c r="M61" s="414"/>
      <c r="N61" s="414"/>
      <c r="O61" s="414"/>
      <c r="P61" s="414"/>
      <c r="Q61" s="414"/>
      <c r="R61" s="17"/>
    </row>
    <row r="62" spans="1:18" ht="32.25" customHeight="1" x14ac:dyDescent="0.4">
      <c r="A62" s="415"/>
      <c r="B62" s="415"/>
      <c r="C62" s="415"/>
      <c r="D62" s="415"/>
      <c r="E62" s="415"/>
      <c r="F62" s="415"/>
      <c r="G62" s="415"/>
      <c r="H62" s="415"/>
      <c r="I62" s="415"/>
      <c r="J62" s="415"/>
      <c r="K62" s="415"/>
      <c r="L62" s="415"/>
      <c r="M62" s="415"/>
      <c r="N62" s="415"/>
      <c r="O62" s="415"/>
      <c r="P62" s="415"/>
      <c r="Q62" s="415"/>
      <c r="R62" s="17"/>
    </row>
    <row r="63" spans="1:18" ht="26.25" x14ac:dyDescent="0.4">
      <c r="A63" s="415"/>
      <c r="B63" s="415"/>
      <c r="C63" s="415"/>
      <c r="D63" s="415"/>
      <c r="E63" s="415"/>
      <c r="F63" s="415"/>
      <c r="G63" s="415"/>
      <c r="H63" s="415"/>
      <c r="I63" s="415"/>
      <c r="J63" s="415"/>
      <c r="K63" s="415"/>
      <c r="L63" s="415"/>
      <c r="M63" s="415"/>
      <c r="N63" s="415"/>
      <c r="O63" s="415"/>
      <c r="P63" s="415"/>
      <c r="Q63" s="415"/>
      <c r="R63" s="17"/>
    </row>
    <row r="64" spans="1:18" x14ac:dyDescent="0.25">
      <c r="A64" s="17"/>
      <c r="B64" s="17"/>
      <c r="C64" s="17"/>
      <c r="D64" s="17"/>
      <c r="E64" s="17"/>
      <c r="F64" s="17"/>
      <c r="G64" s="17"/>
      <c r="H64" s="17"/>
      <c r="I64" s="17"/>
      <c r="J64" s="16"/>
      <c r="K64" s="15"/>
      <c r="L64" s="17"/>
      <c r="M64" s="17"/>
      <c r="N64" s="17"/>
      <c r="O64" s="17"/>
      <c r="P64" s="17"/>
      <c r="Q64" s="17"/>
      <c r="R64" s="17"/>
    </row>
    <row r="65" spans="1:18" x14ac:dyDescent="0.25">
      <c r="A65" s="17"/>
      <c r="B65" s="17"/>
      <c r="C65" s="17"/>
      <c r="D65" s="17"/>
      <c r="E65" s="17"/>
      <c r="F65" s="17"/>
      <c r="G65" s="17"/>
      <c r="H65" s="17"/>
      <c r="I65" s="17"/>
      <c r="J65" s="16"/>
      <c r="K65" s="15"/>
      <c r="L65" s="17"/>
      <c r="M65" s="17"/>
      <c r="N65" s="17"/>
      <c r="O65" s="17"/>
      <c r="P65" s="17"/>
      <c r="Q65" s="17"/>
      <c r="R65" s="17"/>
    </row>
    <row r="66" spans="1:18" x14ac:dyDescent="0.25">
      <c r="C66" s="4"/>
      <c r="D66" s="4"/>
      <c r="E66" s="4"/>
      <c r="F66" s="4"/>
      <c r="G66" s="4"/>
      <c r="H66" s="4"/>
      <c r="L66" s="4"/>
      <c r="M66" s="4"/>
      <c r="N66" s="4"/>
      <c r="O66" s="4"/>
      <c r="P66" s="4"/>
      <c r="Q66" s="4"/>
      <c r="R66" s="4"/>
    </row>
    <row r="67" spans="1:18" x14ac:dyDescent="0.25">
      <c r="C67" s="4"/>
      <c r="D67" s="4"/>
      <c r="E67" s="4"/>
      <c r="F67" s="4"/>
      <c r="G67" s="4"/>
      <c r="H67" s="4"/>
      <c r="L67" s="4"/>
      <c r="M67" s="4"/>
      <c r="N67" s="4"/>
      <c r="O67" s="4"/>
      <c r="P67" s="4"/>
      <c r="Q67" s="4"/>
      <c r="R67" s="4"/>
    </row>
    <row r="68" spans="1:18" x14ac:dyDescent="0.25">
      <c r="C68" s="4"/>
      <c r="D68" s="4"/>
      <c r="E68" s="4"/>
      <c r="F68" s="4"/>
      <c r="G68" s="4"/>
      <c r="H68" s="4"/>
      <c r="L68" s="4"/>
      <c r="M68" s="4"/>
      <c r="N68" s="4"/>
      <c r="O68" s="4"/>
      <c r="P68" s="4"/>
      <c r="Q68" s="4"/>
      <c r="R68" s="4"/>
    </row>
    <row r="69" spans="1:18" x14ac:dyDescent="0.25">
      <c r="C69" s="4"/>
      <c r="D69" s="4"/>
      <c r="E69" s="4"/>
      <c r="F69" s="4"/>
      <c r="G69" s="4"/>
      <c r="H69" s="4"/>
      <c r="L69" s="4"/>
      <c r="M69" s="4"/>
      <c r="N69" s="4"/>
      <c r="O69" s="4"/>
      <c r="P69" s="4"/>
      <c r="Q69" s="4"/>
      <c r="R69" s="4"/>
    </row>
    <row r="70" spans="1:18" x14ac:dyDescent="0.25">
      <c r="C70" s="4"/>
      <c r="D70" s="4"/>
      <c r="E70" s="4"/>
      <c r="F70" s="4"/>
      <c r="G70" s="4"/>
      <c r="H70" s="4"/>
      <c r="L70" s="4"/>
      <c r="M70" s="4"/>
      <c r="N70" s="4"/>
      <c r="O70" s="4"/>
      <c r="P70" s="4"/>
      <c r="Q70" s="4"/>
      <c r="R70" s="4"/>
    </row>
    <row r="71" spans="1:18" x14ac:dyDescent="0.25">
      <c r="C71" s="4"/>
      <c r="D71" s="4"/>
      <c r="E71" s="4"/>
      <c r="F71" s="4"/>
      <c r="G71" s="4"/>
      <c r="H71" s="4"/>
      <c r="L71" s="4"/>
      <c r="M71" s="4"/>
      <c r="N71" s="4"/>
      <c r="O71" s="4"/>
      <c r="P71" s="4"/>
      <c r="Q71" s="4"/>
      <c r="R71" s="4"/>
    </row>
    <row r="72" spans="1:18" x14ac:dyDescent="0.25">
      <c r="C72" s="4"/>
      <c r="D72" s="4"/>
      <c r="E72" s="4"/>
      <c r="F72" s="4"/>
      <c r="G72" s="4"/>
      <c r="H72" s="4"/>
      <c r="L72" s="4"/>
      <c r="M72" s="4"/>
      <c r="N72" s="4"/>
      <c r="O72" s="4"/>
      <c r="P72" s="4"/>
      <c r="Q72" s="4"/>
      <c r="R72" s="4"/>
    </row>
    <row r="73" spans="1:18" x14ac:dyDescent="0.25">
      <c r="C73" s="4"/>
      <c r="D73" s="4"/>
      <c r="E73" s="4"/>
      <c r="F73" s="4"/>
      <c r="G73" s="4"/>
      <c r="H73" s="4"/>
      <c r="L73" s="4"/>
      <c r="M73" s="4"/>
      <c r="N73" s="4"/>
      <c r="O73" s="4"/>
      <c r="P73" s="4"/>
      <c r="Q73" s="4"/>
      <c r="R73" s="4"/>
    </row>
    <row r="74" spans="1:18" x14ac:dyDescent="0.25">
      <c r="C74" s="4"/>
      <c r="D74" s="4"/>
      <c r="E74" s="4"/>
      <c r="F74" s="4"/>
      <c r="G74" s="4"/>
      <c r="H74" s="4"/>
      <c r="L74" s="4"/>
      <c r="M74" s="4"/>
      <c r="N74" s="4"/>
      <c r="O74" s="4"/>
      <c r="P74" s="4"/>
      <c r="Q74" s="4"/>
      <c r="R74" s="4"/>
    </row>
    <row r="75" spans="1:18" x14ac:dyDescent="0.25">
      <c r="C75" s="4"/>
      <c r="D75" s="4"/>
      <c r="E75" s="4"/>
      <c r="F75" s="4"/>
      <c r="G75" s="4"/>
      <c r="H75" s="4"/>
      <c r="L75" s="4"/>
      <c r="M75" s="4"/>
      <c r="N75" s="4"/>
      <c r="O75" s="4"/>
      <c r="P75" s="4"/>
      <c r="Q75" s="4"/>
      <c r="R75" s="4"/>
    </row>
    <row r="76" spans="1:18" x14ac:dyDescent="0.25">
      <c r="C76" s="4"/>
      <c r="D76" s="4"/>
      <c r="E76" s="4"/>
      <c r="F76" s="4"/>
      <c r="G76" s="4"/>
      <c r="H76" s="4"/>
      <c r="L76" s="4"/>
      <c r="M76" s="4"/>
      <c r="N76" s="4"/>
      <c r="O76" s="4"/>
      <c r="P76" s="4"/>
      <c r="Q76" s="4"/>
      <c r="R76" s="4"/>
    </row>
    <row r="77" spans="1:18" x14ac:dyDescent="0.25">
      <c r="C77" s="4"/>
      <c r="D77" s="4"/>
      <c r="E77" s="4"/>
      <c r="F77" s="4"/>
      <c r="G77" s="4"/>
      <c r="H77" s="4"/>
      <c r="L77" s="4"/>
      <c r="M77" s="4"/>
      <c r="N77" s="4"/>
      <c r="O77" s="4"/>
      <c r="P77" s="4"/>
      <c r="Q77" s="4"/>
      <c r="R77" s="4"/>
    </row>
    <row r="78" spans="1:18" x14ac:dyDescent="0.25">
      <c r="C78" s="4"/>
      <c r="D78" s="4"/>
      <c r="E78" s="4"/>
      <c r="F78" s="4"/>
      <c r="G78" s="4"/>
      <c r="H78" s="4"/>
      <c r="L78" s="4"/>
      <c r="M78" s="4"/>
      <c r="N78" s="4"/>
      <c r="O78" s="4"/>
      <c r="P78" s="4"/>
      <c r="Q78" s="4"/>
      <c r="R78" s="4"/>
    </row>
    <row r="79" spans="1:18" x14ac:dyDescent="0.25">
      <c r="C79" s="4"/>
      <c r="D79" s="4"/>
      <c r="E79" s="4"/>
      <c r="F79" s="4"/>
      <c r="G79" s="4"/>
      <c r="H79" s="4"/>
      <c r="L79" s="4"/>
      <c r="M79" s="4"/>
      <c r="N79" s="4"/>
      <c r="O79" s="4"/>
      <c r="P79" s="4"/>
      <c r="Q79" s="4"/>
      <c r="R79" s="4"/>
    </row>
    <row r="80" spans="1:18" x14ac:dyDescent="0.25">
      <c r="C80" s="4"/>
      <c r="D80" s="4"/>
      <c r="E80" s="4"/>
      <c r="F80" s="4"/>
      <c r="G80" s="4"/>
      <c r="H80" s="4"/>
      <c r="L80" s="4"/>
      <c r="M80" s="4"/>
      <c r="N80" s="4"/>
      <c r="O80" s="4"/>
      <c r="P80" s="4"/>
      <c r="Q80" s="4"/>
      <c r="R80" s="4"/>
    </row>
  </sheetData>
  <mergeCells count="121">
    <mergeCell ref="A55:B55"/>
    <mergeCell ref="A61:Q61"/>
    <mergeCell ref="A62:Q62"/>
    <mergeCell ref="A63:Q63"/>
    <mergeCell ref="H44:H45"/>
    <mergeCell ref="I44:I45"/>
    <mergeCell ref="B46:B47"/>
    <mergeCell ref="I46:I47"/>
    <mergeCell ref="J46:J51"/>
    <mergeCell ref="B48:B49"/>
    <mergeCell ref="I48:I49"/>
    <mergeCell ref="B50:B51"/>
    <mergeCell ref="I50:I51"/>
    <mergeCell ref="N32:N33"/>
    <mergeCell ref="O32:O33"/>
    <mergeCell ref="P32:P33"/>
    <mergeCell ref="G41:G42"/>
    <mergeCell ref="H41:H42"/>
    <mergeCell ref="I41:I42"/>
    <mergeCell ref="J41:J45"/>
    <mergeCell ref="B44:B45"/>
    <mergeCell ref="C44:C45"/>
    <mergeCell ref="D44:D45"/>
    <mergeCell ref="E44:E45"/>
    <mergeCell ref="F44:F45"/>
    <mergeCell ref="G44:G45"/>
    <mergeCell ref="A36:A40"/>
    <mergeCell ref="I36:I37"/>
    <mergeCell ref="J36:J37"/>
    <mergeCell ref="A41:A51"/>
    <mergeCell ref="B41:B42"/>
    <mergeCell ref="C41:C42"/>
    <mergeCell ref="D41:D42"/>
    <mergeCell ref="E41:E42"/>
    <mergeCell ref="F41:F42"/>
    <mergeCell ref="Q20:Q21"/>
    <mergeCell ref="A26:A35"/>
    <mergeCell ref="B26:B27"/>
    <mergeCell ref="C26:C27"/>
    <mergeCell ref="D26:D27"/>
    <mergeCell ref="E26:E27"/>
    <mergeCell ref="F26:F27"/>
    <mergeCell ref="G26:G27"/>
    <mergeCell ref="H26:H27"/>
    <mergeCell ref="I26:I27"/>
    <mergeCell ref="J26:J31"/>
    <mergeCell ref="I28:I29"/>
    <mergeCell ref="B30:B31"/>
    <mergeCell ref="C30:C31"/>
    <mergeCell ref="D30:D31"/>
    <mergeCell ref="E30:E31"/>
    <mergeCell ref="F30:F31"/>
    <mergeCell ref="G30:G31"/>
    <mergeCell ref="H30:H31"/>
    <mergeCell ref="I30:I31"/>
    <mergeCell ref="Q32:Q33"/>
    <mergeCell ref="K32:K33"/>
    <mergeCell ref="L32:L33"/>
    <mergeCell ref="M32:M33"/>
    <mergeCell ref="Q16:Q17"/>
    <mergeCell ref="I18:I19"/>
    <mergeCell ref="B20:B21"/>
    <mergeCell ref="I20:I22"/>
    <mergeCell ref="K20:K21"/>
    <mergeCell ref="L20:L21"/>
    <mergeCell ref="M20:M21"/>
    <mergeCell ref="N20:N21"/>
    <mergeCell ref="O20:O21"/>
    <mergeCell ref="P20:P21"/>
    <mergeCell ref="K16:K17"/>
    <mergeCell ref="L16:L17"/>
    <mergeCell ref="M16:M17"/>
    <mergeCell ref="N16:N17"/>
    <mergeCell ref="O16:O17"/>
    <mergeCell ref="P16:P17"/>
    <mergeCell ref="J11:J22"/>
    <mergeCell ref="I13:I14"/>
    <mergeCell ref="B15:B17"/>
    <mergeCell ref="C15:C16"/>
    <mergeCell ref="D15:D16"/>
    <mergeCell ref="E15:E16"/>
    <mergeCell ref="F15:F16"/>
    <mergeCell ref="G15:G16"/>
    <mergeCell ref="H15:H16"/>
    <mergeCell ref="I15:I17"/>
    <mergeCell ref="J6:J7"/>
    <mergeCell ref="A11:A25"/>
    <mergeCell ref="B11:B12"/>
    <mergeCell ref="C11:C12"/>
    <mergeCell ref="D11:D12"/>
    <mergeCell ref="E11:E12"/>
    <mergeCell ref="F11:F12"/>
    <mergeCell ref="G11:G12"/>
    <mergeCell ref="H11:H12"/>
    <mergeCell ref="I11:I12"/>
    <mergeCell ref="A6:A10"/>
    <mergeCell ref="B6:B7"/>
    <mergeCell ref="C6:C7"/>
    <mergeCell ref="D6:D7"/>
    <mergeCell ref="E6:E7"/>
    <mergeCell ref="F6:F7"/>
    <mergeCell ref="G6:G7"/>
    <mergeCell ref="H6:H7"/>
    <mergeCell ref="I6:I7"/>
    <mergeCell ref="O1:R1"/>
    <mergeCell ref="A2:Q2"/>
    <mergeCell ref="A3:A5"/>
    <mergeCell ref="B3:B5"/>
    <mergeCell ref="C3:H3"/>
    <mergeCell ref="I3:I5"/>
    <mergeCell ref="J3:J5"/>
    <mergeCell ref="K3:K5"/>
    <mergeCell ref="L3:L5"/>
    <mergeCell ref="M3:Q3"/>
    <mergeCell ref="Q4:Q5"/>
    <mergeCell ref="C4:C5"/>
    <mergeCell ref="D4:H4"/>
    <mergeCell ref="M4:M5"/>
    <mergeCell ref="N4:N5"/>
    <mergeCell ref="O4:O5"/>
    <mergeCell ref="P4:P5"/>
  </mergeCells>
  <printOptions horizontalCentered="1"/>
  <pageMargins left="0.31" right="0.19685039370078741" top="0.35" bottom="0.34" header="0.15748031496062992" footer="0"/>
  <pageSetup paperSize="9" scale="13" fitToHeight="8" orientation="landscape" r:id="rId1"/>
  <headerFooter alignWithMargins="0"/>
  <rowBreaks count="1" manualBreakCount="1">
    <brk id="65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R80"/>
  <sheetViews>
    <sheetView view="pageBreakPreview" topLeftCell="B1" zoomScale="50" zoomScaleNormal="60" zoomScaleSheetLayoutView="49" workbookViewId="0">
      <selection activeCell="M13" sqref="M13"/>
    </sheetView>
  </sheetViews>
  <sheetFormatPr defaultColWidth="9.140625" defaultRowHeight="15.75" x14ac:dyDescent="0.25"/>
  <cols>
    <col min="1" max="1" width="42.7109375" style="4" customWidth="1"/>
    <col min="2" max="2" width="55.85546875" style="4" customWidth="1"/>
    <col min="3" max="3" width="12" style="3" customWidth="1"/>
    <col min="4" max="8" width="9.28515625" style="3" customWidth="1"/>
    <col min="9" max="9" width="52.7109375" style="4" customWidth="1"/>
    <col min="10" max="10" width="40" style="7" customWidth="1"/>
    <col min="11" max="11" width="34.28515625" style="6" customWidth="1"/>
    <col min="12" max="12" width="20.28515625" style="3" customWidth="1"/>
    <col min="13" max="13" width="15.5703125" style="1" customWidth="1"/>
    <col min="14" max="14" width="14.7109375" style="1" customWidth="1"/>
    <col min="15" max="16" width="15.85546875" style="1" customWidth="1"/>
    <col min="17" max="17" width="14.85546875" style="1" customWidth="1"/>
    <col min="18" max="16384" width="9.140625" style="1"/>
  </cols>
  <sheetData>
    <row r="1" spans="1:18" ht="56.25" customHeight="1" x14ac:dyDescent="0.2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9"/>
      <c r="M1" s="9"/>
      <c r="N1" s="10"/>
      <c r="O1" s="358" t="s">
        <v>35</v>
      </c>
      <c r="P1" s="358"/>
      <c r="Q1" s="358"/>
      <c r="R1" s="358"/>
    </row>
    <row r="2" spans="1:18" ht="77.25" customHeight="1" thickBot="1" x14ac:dyDescent="0.3">
      <c r="A2" s="359" t="s">
        <v>41</v>
      </c>
      <c r="B2" s="359"/>
      <c r="C2" s="359"/>
      <c r="D2" s="359"/>
      <c r="E2" s="359"/>
      <c r="F2" s="359"/>
      <c r="G2" s="359"/>
      <c r="H2" s="359"/>
      <c r="I2" s="359"/>
      <c r="J2" s="359"/>
      <c r="K2" s="359"/>
      <c r="L2" s="359"/>
      <c r="M2" s="359"/>
      <c r="N2" s="359"/>
      <c r="O2" s="359"/>
      <c r="P2" s="359"/>
      <c r="Q2" s="359"/>
      <c r="R2" s="11"/>
    </row>
    <row r="3" spans="1:18" ht="32.25" customHeight="1" x14ac:dyDescent="0.25">
      <c r="A3" s="360" t="s">
        <v>0</v>
      </c>
      <c r="B3" s="360" t="s">
        <v>1</v>
      </c>
      <c r="C3" s="360" t="s">
        <v>2</v>
      </c>
      <c r="D3" s="360"/>
      <c r="E3" s="360"/>
      <c r="F3" s="360"/>
      <c r="G3" s="360"/>
      <c r="H3" s="360"/>
      <c r="I3" s="360" t="s">
        <v>3</v>
      </c>
      <c r="J3" s="361" t="s">
        <v>4</v>
      </c>
      <c r="K3" s="362" t="s">
        <v>23</v>
      </c>
      <c r="L3" s="362" t="s">
        <v>45</v>
      </c>
      <c r="M3" s="363" t="s">
        <v>46</v>
      </c>
      <c r="N3" s="363"/>
      <c r="O3" s="363"/>
      <c r="P3" s="363"/>
      <c r="Q3" s="363"/>
      <c r="R3" s="11"/>
    </row>
    <row r="4" spans="1:18" s="2" customFormat="1" ht="19.5" customHeight="1" x14ac:dyDescent="0.25">
      <c r="A4" s="360"/>
      <c r="B4" s="360"/>
      <c r="C4" s="360" t="s">
        <v>5</v>
      </c>
      <c r="D4" s="363" t="s">
        <v>46</v>
      </c>
      <c r="E4" s="363"/>
      <c r="F4" s="363"/>
      <c r="G4" s="363"/>
      <c r="H4" s="363"/>
      <c r="I4" s="360"/>
      <c r="J4" s="361"/>
      <c r="K4" s="360"/>
      <c r="L4" s="360"/>
      <c r="M4" s="363">
        <v>2021</v>
      </c>
      <c r="N4" s="363">
        <v>2022</v>
      </c>
      <c r="O4" s="363">
        <v>2023</v>
      </c>
      <c r="P4" s="363">
        <v>2024</v>
      </c>
      <c r="Q4" s="363">
        <v>2025</v>
      </c>
      <c r="R4" s="12"/>
    </row>
    <row r="5" spans="1:18" s="5" customFormat="1" ht="102" customHeight="1" x14ac:dyDescent="0.35">
      <c r="A5" s="360"/>
      <c r="B5" s="360"/>
      <c r="C5" s="360"/>
      <c r="D5" s="103">
        <v>2021</v>
      </c>
      <c r="E5" s="103">
        <v>2022</v>
      </c>
      <c r="F5" s="103">
        <v>2023</v>
      </c>
      <c r="G5" s="103">
        <v>2024</v>
      </c>
      <c r="H5" s="103">
        <v>2025</v>
      </c>
      <c r="I5" s="360"/>
      <c r="J5" s="361"/>
      <c r="K5" s="360"/>
      <c r="L5" s="360"/>
      <c r="M5" s="363"/>
      <c r="N5" s="363"/>
      <c r="O5" s="363"/>
      <c r="P5" s="363"/>
      <c r="Q5" s="363"/>
      <c r="R5" s="13"/>
    </row>
    <row r="6" spans="1:18" s="5" customFormat="1" ht="21" customHeight="1" x14ac:dyDescent="0.35">
      <c r="A6" s="377" t="s">
        <v>6</v>
      </c>
      <c r="B6" s="380" t="s">
        <v>44</v>
      </c>
      <c r="C6" s="416">
        <f>D6+E6+F6+G6+H6</f>
        <v>0</v>
      </c>
      <c r="D6" s="364"/>
      <c r="E6" s="364"/>
      <c r="F6" s="364"/>
      <c r="G6" s="364"/>
      <c r="H6" s="364"/>
      <c r="I6" s="381" t="s">
        <v>42</v>
      </c>
      <c r="J6" s="369" t="s">
        <v>83</v>
      </c>
      <c r="K6" s="51" t="s">
        <v>47</v>
      </c>
      <c r="L6" s="27">
        <f>M6+N6+O6+P6+Q6</f>
        <v>0</v>
      </c>
      <c r="M6" s="48"/>
      <c r="N6" s="48"/>
      <c r="O6" s="48"/>
      <c r="P6" s="48"/>
      <c r="Q6" s="48"/>
      <c r="R6" s="13"/>
    </row>
    <row r="7" spans="1:18" s="5" customFormat="1" ht="51.75" customHeight="1" x14ac:dyDescent="0.35">
      <c r="A7" s="378"/>
      <c r="B7" s="380"/>
      <c r="C7" s="416"/>
      <c r="D7" s="364"/>
      <c r="E7" s="364"/>
      <c r="F7" s="364"/>
      <c r="G7" s="364"/>
      <c r="H7" s="364"/>
      <c r="I7" s="382"/>
      <c r="J7" s="370"/>
      <c r="K7" s="52" t="s">
        <v>22</v>
      </c>
      <c r="L7" s="53">
        <f t="shared" ref="L7:L16" si="0">M7+N7+O7+P7+Q7</f>
        <v>0</v>
      </c>
      <c r="M7" s="48"/>
      <c r="N7" s="48"/>
      <c r="O7" s="48"/>
      <c r="P7" s="48"/>
      <c r="Q7" s="48"/>
      <c r="R7" s="13"/>
    </row>
    <row r="8" spans="1:18" s="5" customFormat="1" ht="35.25" customHeight="1" x14ac:dyDescent="0.35">
      <c r="A8" s="378"/>
      <c r="B8" s="54"/>
      <c r="C8" s="26"/>
      <c r="D8" s="26"/>
      <c r="E8" s="120"/>
      <c r="F8" s="26"/>
      <c r="G8" s="120"/>
      <c r="H8" s="26"/>
      <c r="I8" s="32"/>
      <c r="J8" s="55"/>
      <c r="K8" s="45" t="s">
        <v>31</v>
      </c>
      <c r="L8" s="53">
        <f t="shared" si="0"/>
        <v>0</v>
      </c>
      <c r="M8" s="56">
        <f>M9+M10</f>
        <v>0</v>
      </c>
      <c r="N8" s="56">
        <f>N9+N10</f>
        <v>0</v>
      </c>
      <c r="O8" s="56">
        <f>O9+O10</f>
        <v>0</v>
      </c>
      <c r="P8" s="56">
        <f>P9+P10</f>
        <v>0</v>
      </c>
      <c r="Q8" s="56">
        <f>Q9+Q10</f>
        <v>0</v>
      </c>
      <c r="R8" s="13"/>
    </row>
    <row r="9" spans="1:18" s="5" customFormat="1" ht="35.25" customHeight="1" x14ac:dyDescent="0.35">
      <c r="A9" s="378"/>
      <c r="B9" s="18"/>
      <c r="C9" s="28"/>
      <c r="D9" s="29"/>
      <c r="E9" s="29"/>
      <c r="F9" s="29"/>
      <c r="G9" s="29"/>
      <c r="H9" s="29"/>
      <c r="I9" s="32"/>
      <c r="J9" s="57" t="s">
        <v>30</v>
      </c>
      <c r="K9" s="58" t="s">
        <v>47</v>
      </c>
      <c r="L9" s="53">
        <f t="shared" si="0"/>
        <v>0</v>
      </c>
      <c r="M9" s="56">
        <f t="shared" ref="M9:Q10" si="1">M6</f>
        <v>0</v>
      </c>
      <c r="N9" s="56">
        <f t="shared" si="1"/>
        <v>0</v>
      </c>
      <c r="O9" s="56">
        <f t="shared" si="1"/>
        <v>0</v>
      </c>
      <c r="P9" s="56">
        <f t="shared" si="1"/>
        <v>0</v>
      </c>
      <c r="Q9" s="56">
        <f t="shared" si="1"/>
        <v>0</v>
      </c>
      <c r="R9" s="13"/>
    </row>
    <row r="10" spans="1:18" s="5" customFormat="1" ht="42.75" customHeight="1" x14ac:dyDescent="0.35">
      <c r="A10" s="379"/>
      <c r="B10" s="18"/>
      <c r="C10" s="28"/>
      <c r="D10" s="29"/>
      <c r="E10" s="29"/>
      <c r="F10" s="29"/>
      <c r="G10" s="29"/>
      <c r="H10" s="29"/>
      <c r="I10" s="29"/>
      <c r="J10" s="55"/>
      <c r="K10" s="117" t="s">
        <v>22</v>
      </c>
      <c r="L10" s="53">
        <f t="shared" si="0"/>
        <v>0</v>
      </c>
      <c r="M10" s="59">
        <f t="shared" si="1"/>
        <v>0</v>
      </c>
      <c r="N10" s="59">
        <f t="shared" si="1"/>
        <v>0</v>
      </c>
      <c r="O10" s="59">
        <f t="shared" si="1"/>
        <v>0</v>
      </c>
      <c r="P10" s="59">
        <f t="shared" si="1"/>
        <v>0</v>
      </c>
      <c r="Q10" s="59">
        <f t="shared" si="1"/>
        <v>0</v>
      </c>
      <c r="R10" s="13"/>
    </row>
    <row r="11" spans="1:18" s="5" customFormat="1" ht="43.5" customHeight="1" x14ac:dyDescent="0.35">
      <c r="A11" s="371" t="s">
        <v>7</v>
      </c>
      <c r="B11" s="374" t="s">
        <v>43</v>
      </c>
      <c r="C11" s="365">
        <f>D11+E11+F11+G11+H11</f>
        <v>965</v>
      </c>
      <c r="D11" s="376">
        <v>165</v>
      </c>
      <c r="E11" s="364">
        <v>200</v>
      </c>
      <c r="F11" s="364">
        <v>210</v>
      </c>
      <c r="G11" s="364">
        <v>190</v>
      </c>
      <c r="H11" s="364">
        <v>200</v>
      </c>
      <c r="I11" s="374" t="s">
        <v>24</v>
      </c>
      <c r="J11" s="369" t="s">
        <v>83</v>
      </c>
      <c r="K11" s="52" t="s">
        <v>47</v>
      </c>
      <c r="L11" s="53">
        <f t="shared" si="0"/>
        <v>820</v>
      </c>
      <c r="M11" s="119">
        <v>100</v>
      </c>
      <c r="N11" s="119">
        <v>130</v>
      </c>
      <c r="O11" s="119">
        <v>140</v>
      </c>
      <c r="P11" s="119">
        <v>200</v>
      </c>
      <c r="Q11" s="119">
        <v>250</v>
      </c>
      <c r="R11" s="13"/>
    </row>
    <row r="12" spans="1:18" s="5" customFormat="1" ht="51.75" customHeight="1" x14ac:dyDescent="0.35">
      <c r="A12" s="372"/>
      <c r="B12" s="375"/>
      <c r="C12" s="437"/>
      <c r="D12" s="376"/>
      <c r="E12" s="364"/>
      <c r="F12" s="364"/>
      <c r="G12" s="364"/>
      <c r="H12" s="364"/>
      <c r="I12" s="375"/>
      <c r="J12" s="391"/>
      <c r="K12" s="52" t="s">
        <v>22</v>
      </c>
      <c r="L12" s="53">
        <f>M12+N12+O12+P12+Q12</f>
        <v>9090</v>
      </c>
      <c r="M12" s="119">
        <v>1290</v>
      </c>
      <c r="N12" s="119">
        <v>1700</v>
      </c>
      <c r="O12" s="119">
        <v>2000</v>
      </c>
      <c r="P12" s="119">
        <v>1900</v>
      </c>
      <c r="Q12" s="119">
        <v>2200</v>
      </c>
      <c r="R12" s="13"/>
    </row>
    <row r="13" spans="1:18" s="5" customFormat="1" ht="43.5" customHeight="1" x14ac:dyDescent="0.35">
      <c r="A13" s="372"/>
      <c r="B13" s="20"/>
      <c r="C13" s="21"/>
      <c r="D13" s="22"/>
      <c r="E13" s="22"/>
      <c r="F13" s="22"/>
      <c r="G13" s="22"/>
      <c r="H13" s="22"/>
      <c r="I13" s="392" t="s">
        <v>25</v>
      </c>
      <c r="J13" s="391"/>
      <c r="K13" s="51" t="s">
        <v>47</v>
      </c>
      <c r="L13" s="53">
        <f t="shared" si="0"/>
        <v>0</v>
      </c>
      <c r="M13" s="118"/>
      <c r="N13" s="118"/>
      <c r="O13" s="118"/>
      <c r="P13" s="118"/>
      <c r="Q13" s="118"/>
      <c r="R13" s="13"/>
    </row>
    <row r="14" spans="1:18" s="5" customFormat="1" ht="49.5" customHeight="1" x14ac:dyDescent="0.35">
      <c r="A14" s="372"/>
      <c r="B14" s="25"/>
      <c r="C14" s="25"/>
      <c r="D14" s="25"/>
      <c r="E14" s="25"/>
      <c r="F14" s="25"/>
      <c r="G14" s="25"/>
      <c r="H14" s="25"/>
      <c r="I14" s="393"/>
      <c r="J14" s="391"/>
      <c r="K14" s="121" t="s">
        <v>22</v>
      </c>
      <c r="L14" s="53">
        <f t="shared" si="0"/>
        <v>6790</v>
      </c>
      <c r="M14" s="119">
        <v>1010</v>
      </c>
      <c r="N14" s="119">
        <v>1170</v>
      </c>
      <c r="O14" s="119">
        <v>1360</v>
      </c>
      <c r="P14" s="119">
        <v>1500</v>
      </c>
      <c r="Q14" s="119">
        <v>1750</v>
      </c>
      <c r="R14" s="13"/>
    </row>
    <row r="15" spans="1:18" s="5" customFormat="1" ht="36.75" customHeight="1" x14ac:dyDescent="0.35">
      <c r="A15" s="372"/>
      <c r="B15" s="394" t="s">
        <v>56</v>
      </c>
      <c r="C15" s="365">
        <f>D15+E15+F15+G15+H15</f>
        <v>9.3000000000000007</v>
      </c>
      <c r="D15" s="364">
        <v>1.86</v>
      </c>
      <c r="E15" s="364">
        <v>1.86</v>
      </c>
      <c r="F15" s="364">
        <v>1.86</v>
      </c>
      <c r="G15" s="364">
        <v>1.86</v>
      </c>
      <c r="H15" s="364">
        <v>1.86</v>
      </c>
      <c r="I15" s="366" t="s">
        <v>26</v>
      </c>
      <c r="J15" s="391"/>
      <c r="K15" s="51" t="s">
        <v>47</v>
      </c>
      <c r="L15" s="53">
        <f t="shared" si="0"/>
        <v>0</v>
      </c>
      <c r="M15" s="119"/>
      <c r="N15" s="119"/>
      <c r="O15" s="119"/>
      <c r="P15" s="119"/>
      <c r="Q15" s="119"/>
      <c r="R15" s="13"/>
    </row>
    <row r="16" spans="1:18" s="5" customFormat="1" ht="61.5" customHeight="1" x14ac:dyDescent="0.35">
      <c r="A16" s="372"/>
      <c r="B16" s="395"/>
      <c r="C16" s="437"/>
      <c r="D16" s="365"/>
      <c r="E16" s="365"/>
      <c r="F16" s="365"/>
      <c r="G16" s="365"/>
      <c r="H16" s="365"/>
      <c r="I16" s="367"/>
      <c r="J16" s="391"/>
      <c r="K16" s="390" t="s">
        <v>22</v>
      </c>
      <c r="L16" s="388">
        <f t="shared" si="0"/>
        <v>43350</v>
      </c>
      <c r="M16" s="383">
        <v>7100</v>
      </c>
      <c r="N16" s="383">
        <v>7800</v>
      </c>
      <c r="O16" s="383">
        <v>8600</v>
      </c>
      <c r="P16" s="383">
        <v>9450</v>
      </c>
      <c r="Q16" s="383">
        <v>10400</v>
      </c>
      <c r="R16" s="13"/>
    </row>
    <row r="17" spans="1:18" s="5" customFormat="1" ht="71.25" customHeight="1" x14ac:dyDescent="0.35">
      <c r="A17" s="372"/>
      <c r="B17" s="396"/>
      <c r="C17" s="60">
        <f>D17+E17+F17+G17+H17</f>
        <v>151</v>
      </c>
      <c r="D17" s="119">
        <v>30.2</v>
      </c>
      <c r="E17" s="119">
        <v>30.2</v>
      </c>
      <c r="F17" s="119">
        <v>30.2</v>
      </c>
      <c r="G17" s="119">
        <v>30.2</v>
      </c>
      <c r="H17" s="119">
        <v>30.2</v>
      </c>
      <c r="I17" s="368"/>
      <c r="J17" s="391"/>
      <c r="K17" s="390"/>
      <c r="L17" s="389"/>
      <c r="M17" s="384"/>
      <c r="N17" s="384"/>
      <c r="O17" s="384"/>
      <c r="P17" s="384"/>
      <c r="Q17" s="384"/>
      <c r="R17" s="13"/>
    </row>
    <row r="18" spans="1:18" s="5" customFormat="1" ht="42" customHeight="1" x14ac:dyDescent="0.35">
      <c r="A18" s="372"/>
      <c r="B18" s="20"/>
      <c r="C18" s="44"/>
      <c r="D18" s="44"/>
      <c r="E18" s="44"/>
      <c r="F18" s="44"/>
      <c r="G18" s="44"/>
      <c r="H18" s="44"/>
      <c r="I18" s="366" t="s">
        <v>27</v>
      </c>
      <c r="J18" s="391"/>
      <c r="K18" s="51" t="s">
        <v>47</v>
      </c>
      <c r="L18" s="53">
        <f>M18+N18+O18+P18+Q18</f>
        <v>0</v>
      </c>
      <c r="M18" s="119"/>
      <c r="N18" s="119"/>
      <c r="O18" s="119"/>
      <c r="P18" s="119"/>
      <c r="Q18" s="119"/>
      <c r="R18" s="13"/>
    </row>
    <row r="19" spans="1:18" s="5" customFormat="1" ht="64.5" customHeight="1" x14ac:dyDescent="0.35">
      <c r="A19" s="372"/>
      <c r="B19" s="61"/>
      <c r="C19" s="62"/>
      <c r="D19" s="25"/>
      <c r="E19" s="25"/>
      <c r="F19" s="25"/>
      <c r="G19" s="25"/>
      <c r="H19" s="25"/>
      <c r="I19" s="368"/>
      <c r="J19" s="391"/>
      <c r="K19" s="121" t="s">
        <v>22</v>
      </c>
      <c r="L19" s="53">
        <f>M19+N19+O19+P19+Q19</f>
        <v>7900</v>
      </c>
      <c r="M19" s="119">
        <v>100</v>
      </c>
      <c r="N19" s="119">
        <v>1500</v>
      </c>
      <c r="O19" s="119">
        <v>2000</v>
      </c>
      <c r="P19" s="119">
        <v>2150</v>
      </c>
      <c r="Q19" s="119">
        <v>2150</v>
      </c>
      <c r="R19" s="13"/>
    </row>
    <row r="20" spans="1:18" s="5" customFormat="1" ht="42" customHeight="1" x14ac:dyDescent="0.35">
      <c r="A20" s="372"/>
      <c r="B20" s="385" t="s">
        <v>48</v>
      </c>
      <c r="C20" s="46">
        <v>58.5</v>
      </c>
      <c r="D20" s="47">
        <v>58.5</v>
      </c>
      <c r="E20" s="47">
        <v>58.5</v>
      </c>
      <c r="F20" s="47">
        <v>58.5</v>
      </c>
      <c r="G20" s="47">
        <v>58.5</v>
      </c>
      <c r="H20" s="47">
        <v>58.5</v>
      </c>
      <c r="I20" s="387" t="s">
        <v>28</v>
      </c>
      <c r="J20" s="391"/>
      <c r="K20" s="377" t="s">
        <v>47</v>
      </c>
      <c r="L20" s="388">
        <f>M20+N20+O20+P20+Q20</f>
        <v>0</v>
      </c>
      <c r="M20" s="383"/>
      <c r="N20" s="383"/>
      <c r="O20" s="383"/>
      <c r="P20" s="383"/>
      <c r="Q20" s="383"/>
      <c r="R20" s="13"/>
    </row>
    <row r="21" spans="1:18" s="5" customFormat="1" ht="31.5" customHeight="1" x14ac:dyDescent="0.35">
      <c r="A21" s="372"/>
      <c r="B21" s="386"/>
      <c r="I21" s="387"/>
      <c r="J21" s="391"/>
      <c r="K21" s="379"/>
      <c r="L21" s="389"/>
      <c r="M21" s="384"/>
      <c r="N21" s="384"/>
      <c r="O21" s="384"/>
      <c r="P21" s="384"/>
      <c r="Q21" s="384"/>
      <c r="R21" s="13"/>
    </row>
    <row r="22" spans="1:18" s="5" customFormat="1" ht="113.25" customHeight="1" x14ac:dyDescent="0.35">
      <c r="A22" s="372"/>
      <c r="B22" s="64" t="s">
        <v>8</v>
      </c>
      <c r="C22" s="40">
        <v>1</v>
      </c>
      <c r="D22" s="40">
        <v>1</v>
      </c>
      <c r="E22" s="40">
        <v>1</v>
      </c>
      <c r="F22" s="40">
        <v>1</v>
      </c>
      <c r="G22" s="40">
        <v>1</v>
      </c>
      <c r="H22" s="40">
        <v>1</v>
      </c>
      <c r="I22" s="368"/>
      <c r="J22" s="370"/>
      <c r="K22" s="66" t="s">
        <v>22</v>
      </c>
      <c r="L22" s="53">
        <f>M22+N22+O22+P22+Q22</f>
        <v>97700</v>
      </c>
      <c r="M22" s="119">
        <v>16000</v>
      </c>
      <c r="N22" s="119">
        <v>17600</v>
      </c>
      <c r="O22" s="119">
        <v>19350</v>
      </c>
      <c r="P22" s="119">
        <v>21300</v>
      </c>
      <c r="Q22" s="119">
        <v>23450</v>
      </c>
      <c r="R22" s="13"/>
    </row>
    <row r="23" spans="1:18" s="5" customFormat="1" ht="69.75" customHeight="1" x14ac:dyDescent="0.35">
      <c r="A23" s="372"/>
      <c r="B23" s="67"/>
      <c r="C23" s="68"/>
      <c r="D23" s="68"/>
      <c r="E23" s="68"/>
      <c r="F23" s="68"/>
      <c r="G23" s="68"/>
      <c r="H23" s="68"/>
      <c r="I23" s="68"/>
      <c r="J23" s="69"/>
      <c r="K23" s="70" t="s">
        <v>9</v>
      </c>
      <c r="L23" s="71">
        <f t="shared" ref="L23:Q23" si="2">L24+L25</f>
        <v>165650</v>
      </c>
      <c r="M23" s="71">
        <f t="shared" si="2"/>
        <v>25600</v>
      </c>
      <c r="N23" s="71">
        <f t="shared" si="2"/>
        <v>29900</v>
      </c>
      <c r="O23" s="71">
        <f t="shared" si="2"/>
        <v>33450</v>
      </c>
      <c r="P23" s="71">
        <f t="shared" si="2"/>
        <v>36500</v>
      </c>
      <c r="Q23" s="71">
        <f t="shared" si="2"/>
        <v>40200</v>
      </c>
      <c r="R23" s="13"/>
    </row>
    <row r="24" spans="1:18" s="5" customFormat="1" ht="96" customHeight="1" x14ac:dyDescent="0.35">
      <c r="A24" s="372"/>
      <c r="B24" s="18"/>
      <c r="C24" s="29"/>
      <c r="D24" s="29"/>
      <c r="E24" s="29"/>
      <c r="F24" s="29"/>
      <c r="G24" s="29"/>
      <c r="H24" s="29"/>
      <c r="I24" s="29"/>
      <c r="J24" s="72" t="s">
        <v>10</v>
      </c>
      <c r="K24" s="43" t="s">
        <v>33</v>
      </c>
      <c r="L24" s="53">
        <f t="shared" ref="L24:L31" si="3">M24+N24+O24+P24+Q24</f>
        <v>820</v>
      </c>
      <c r="M24" s="53">
        <f>M11+M13+M15+L18+M20</f>
        <v>100</v>
      </c>
      <c r="N24" s="53">
        <f>N11+N13+N15+M18+N20</f>
        <v>130</v>
      </c>
      <c r="O24" s="53">
        <f>O11+O13+O15+N18+O20</f>
        <v>140</v>
      </c>
      <c r="P24" s="53">
        <f>P11+P13+P15+O18+P20</f>
        <v>200</v>
      </c>
      <c r="Q24" s="53">
        <f>Q11+Q13+Q15+P18+Q20</f>
        <v>250</v>
      </c>
      <c r="R24" s="13"/>
    </row>
    <row r="25" spans="1:18" s="5" customFormat="1" ht="67.5" x14ac:dyDescent="0.35">
      <c r="A25" s="373"/>
      <c r="B25" s="73"/>
      <c r="C25" s="73"/>
      <c r="D25" s="73"/>
      <c r="E25" s="73"/>
      <c r="F25" s="73"/>
      <c r="G25" s="73"/>
      <c r="H25" s="73"/>
      <c r="I25" s="73"/>
      <c r="J25" s="74"/>
      <c r="K25" s="45" t="s">
        <v>22</v>
      </c>
      <c r="L25" s="53">
        <f t="shared" si="3"/>
        <v>164830</v>
      </c>
      <c r="M25" s="53">
        <f>M12+M14+M16+M19+M22</f>
        <v>25500</v>
      </c>
      <c r="N25" s="53">
        <f>N12+N14+N16+N19+N22</f>
        <v>29770</v>
      </c>
      <c r="O25" s="53">
        <f>O12+O14+O16+O19+O22</f>
        <v>33310</v>
      </c>
      <c r="P25" s="53">
        <f>P12+P14+P16+P19+P22</f>
        <v>36300</v>
      </c>
      <c r="Q25" s="53">
        <f>Q12+Q14+Q16+Q19+Q22</f>
        <v>39950</v>
      </c>
      <c r="R25" s="13"/>
    </row>
    <row r="26" spans="1:18" s="5" customFormat="1" ht="23.25" customHeight="1" x14ac:dyDescent="0.35">
      <c r="A26" s="371" t="s">
        <v>11</v>
      </c>
      <c r="B26" s="397" t="s">
        <v>57</v>
      </c>
      <c r="C26" s="421">
        <f>SUM(D26:H27)</f>
        <v>5.5</v>
      </c>
      <c r="D26" s="398">
        <v>1.1000000000000001</v>
      </c>
      <c r="E26" s="398">
        <v>1.1000000000000001</v>
      </c>
      <c r="F26" s="398">
        <v>1.1000000000000001</v>
      </c>
      <c r="G26" s="398">
        <v>1.1000000000000001</v>
      </c>
      <c r="H26" s="398">
        <v>1.1000000000000001</v>
      </c>
      <c r="I26" s="366" t="s">
        <v>40</v>
      </c>
      <c r="J26" s="371" t="s">
        <v>83</v>
      </c>
      <c r="K26" s="52" t="s">
        <v>47</v>
      </c>
      <c r="L26" s="53">
        <f t="shared" si="3"/>
        <v>0</v>
      </c>
      <c r="M26" s="119"/>
      <c r="N26" s="119"/>
      <c r="O26" s="119"/>
      <c r="P26" s="119"/>
      <c r="Q26" s="119"/>
      <c r="R26" s="13"/>
    </row>
    <row r="27" spans="1:18" s="5" customFormat="1" ht="78" customHeight="1" x14ac:dyDescent="0.35">
      <c r="A27" s="372"/>
      <c r="B27" s="397"/>
      <c r="C27" s="422"/>
      <c r="D27" s="398"/>
      <c r="E27" s="398"/>
      <c r="F27" s="398"/>
      <c r="G27" s="398"/>
      <c r="H27" s="398"/>
      <c r="I27" s="368"/>
      <c r="J27" s="372"/>
      <c r="K27" s="121" t="s">
        <v>22</v>
      </c>
      <c r="L27" s="53">
        <f t="shared" si="3"/>
        <v>8020</v>
      </c>
      <c r="M27" s="116">
        <v>1300</v>
      </c>
      <c r="N27" s="116">
        <v>1450</v>
      </c>
      <c r="O27" s="116">
        <v>1650</v>
      </c>
      <c r="P27" s="116">
        <v>1720</v>
      </c>
      <c r="Q27" s="116">
        <v>1900</v>
      </c>
      <c r="R27" s="13"/>
    </row>
    <row r="28" spans="1:18" s="5" customFormat="1" ht="45.75" customHeight="1" x14ac:dyDescent="0.35">
      <c r="A28" s="372"/>
      <c r="B28" s="31"/>
      <c r="C28" s="25"/>
      <c r="D28" s="25"/>
      <c r="E28" s="25"/>
      <c r="F28" s="25"/>
      <c r="G28" s="25"/>
      <c r="H28" s="25"/>
      <c r="I28" s="371" t="s">
        <v>34</v>
      </c>
      <c r="J28" s="372"/>
      <c r="K28" s="51" t="s">
        <v>47</v>
      </c>
      <c r="L28" s="53">
        <f t="shared" si="3"/>
        <v>0</v>
      </c>
      <c r="M28" s="116"/>
      <c r="N28" s="116"/>
      <c r="O28" s="116"/>
      <c r="P28" s="116"/>
      <c r="Q28" s="116"/>
      <c r="R28" s="13"/>
    </row>
    <row r="29" spans="1:18" s="5" customFormat="1" ht="41.25" customHeight="1" x14ac:dyDescent="0.35">
      <c r="A29" s="372"/>
      <c r="B29" s="25"/>
      <c r="C29" s="25"/>
      <c r="D29" s="25"/>
      <c r="E29" s="25"/>
      <c r="F29" s="25"/>
      <c r="G29" s="25"/>
      <c r="H29" s="25"/>
      <c r="I29" s="373"/>
      <c r="J29" s="372"/>
      <c r="K29" s="35" t="s">
        <v>22</v>
      </c>
      <c r="L29" s="53">
        <f t="shared" si="3"/>
        <v>0</v>
      </c>
      <c r="M29" s="116">
        <v>0</v>
      </c>
      <c r="N29" s="116">
        <v>0</v>
      </c>
      <c r="O29" s="116">
        <v>0</v>
      </c>
      <c r="P29" s="116">
        <v>0</v>
      </c>
      <c r="Q29" s="116">
        <v>0</v>
      </c>
      <c r="R29" s="13"/>
    </row>
    <row r="30" spans="1:18" s="5" customFormat="1" ht="73.5" customHeight="1" x14ac:dyDescent="0.35">
      <c r="A30" s="372"/>
      <c r="B30" s="399" t="s">
        <v>12</v>
      </c>
      <c r="C30" s="431">
        <f>SUM(D30:H31)</f>
        <v>0.75</v>
      </c>
      <c r="D30" s="419">
        <v>0.15</v>
      </c>
      <c r="E30" s="419">
        <v>0.15</v>
      </c>
      <c r="F30" s="419">
        <v>0.15</v>
      </c>
      <c r="G30" s="419">
        <v>0.15</v>
      </c>
      <c r="H30" s="419">
        <v>0.15</v>
      </c>
      <c r="I30" s="400" t="s">
        <v>39</v>
      </c>
      <c r="J30" s="372"/>
      <c r="K30" s="51" t="s">
        <v>47</v>
      </c>
      <c r="L30" s="53">
        <f t="shared" si="3"/>
        <v>0</v>
      </c>
      <c r="M30" s="116"/>
      <c r="N30" s="116"/>
      <c r="O30" s="116"/>
      <c r="P30" s="116"/>
      <c r="Q30" s="116"/>
      <c r="R30" s="13"/>
    </row>
    <row r="31" spans="1:18" s="5" customFormat="1" ht="50.25" customHeight="1" x14ac:dyDescent="0.35">
      <c r="A31" s="372"/>
      <c r="B31" s="399"/>
      <c r="C31" s="432"/>
      <c r="D31" s="419"/>
      <c r="E31" s="419"/>
      <c r="F31" s="419"/>
      <c r="G31" s="419"/>
      <c r="H31" s="419"/>
      <c r="I31" s="400"/>
      <c r="J31" s="373"/>
      <c r="K31" s="49" t="s">
        <v>22</v>
      </c>
      <c r="L31" s="53">
        <f t="shared" si="3"/>
        <v>1000</v>
      </c>
      <c r="M31" s="116">
        <v>200</v>
      </c>
      <c r="N31" s="116">
        <v>230</v>
      </c>
      <c r="O31" s="116">
        <v>250</v>
      </c>
      <c r="P31" s="116">
        <v>60</v>
      </c>
      <c r="Q31" s="116">
        <v>260</v>
      </c>
      <c r="R31" s="13"/>
    </row>
    <row r="32" spans="1:18" s="5" customFormat="1" ht="47.25" customHeight="1" x14ac:dyDescent="0.35">
      <c r="A32" s="372"/>
      <c r="B32" s="18"/>
      <c r="C32" s="28"/>
      <c r="D32" s="29"/>
      <c r="E32" s="29"/>
      <c r="F32" s="29"/>
      <c r="G32" s="29"/>
      <c r="H32" s="29"/>
      <c r="I32" s="29"/>
      <c r="J32" s="30"/>
      <c r="K32" s="403" t="s">
        <v>13</v>
      </c>
      <c r="L32" s="401">
        <f>L34+L35</f>
        <v>9020</v>
      </c>
      <c r="M32" s="401">
        <f>M35</f>
        <v>1500</v>
      </c>
      <c r="N32" s="401">
        <f>N35</f>
        <v>1680</v>
      </c>
      <c r="O32" s="401">
        <f>O35</f>
        <v>1900</v>
      </c>
      <c r="P32" s="401">
        <f>P35</f>
        <v>1780</v>
      </c>
      <c r="Q32" s="401">
        <f>Q35</f>
        <v>2160</v>
      </c>
      <c r="R32" s="13"/>
    </row>
    <row r="33" spans="1:18" s="5" customFormat="1" ht="47.25" customHeight="1" x14ac:dyDescent="0.35">
      <c r="A33" s="372"/>
      <c r="B33" s="18"/>
      <c r="C33" s="28"/>
      <c r="D33" s="29"/>
      <c r="E33" s="29"/>
      <c r="F33" s="29"/>
      <c r="G33" s="29"/>
      <c r="H33" s="29"/>
      <c r="I33" s="29"/>
      <c r="J33" s="30"/>
      <c r="K33" s="403"/>
      <c r="L33" s="402"/>
      <c r="M33" s="402"/>
      <c r="N33" s="402"/>
      <c r="O33" s="402"/>
      <c r="P33" s="402"/>
      <c r="Q33" s="402"/>
      <c r="R33" s="13"/>
    </row>
    <row r="34" spans="1:18" s="5" customFormat="1" ht="69.75" customHeight="1" x14ac:dyDescent="0.35">
      <c r="A34" s="372"/>
      <c r="B34" s="18"/>
      <c r="C34" s="28"/>
      <c r="D34" s="29"/>
      <c r="E34" s="29"/>
      <c r="F34" s="29"/>
      <c r="G34" s="29"/>
      <c r="H34" s="29"/>
      <c r="I34" s="29"/>
      <c r="J34" s="57" t="s">
        <v>10</v>
      </c>
      <c r="K34" s="43" t="s">
        <v>47</v>
      </c>
      <c r="L34" s="56">
        <f t="shared" ref="L34:L44" si="4">M34+N34+O34+P34+Q34</f>
        <v>0</v>
      </c>
      <c r="M34" s="56">
        <f t="shared" ref="M34:Q35" si="5">M26+M28+M30</f>
        <v>0</v>
      </c>
      <c r="N34" s="56">
        <f t="shared" si="5"/>
        <v>0</v>
      </c>
      <c r="O34" s="56">
        <f t="shared" si="5"/>
        <v>0</v>
      </c>
      <c r="P34" s="56">
        <f t="shared" si="5"/>
        <v>0</v>
      </c>
      <c r="Q34" s="56">
        <f t="shared" si="5"/>
        <v>0</v>
      </c>
      <c r="R34" s="13"/>
    </row>
    <row r="35" spans="1:18" s="5" customFormat="1" ht="67.5" x14ac:dyDescent="0.35">
      <c r="A35" s="373"/>
      <c r="B35" s="41"/>
      <c r="C35" s="84"/>
      <c r="D35" s="73"/>
      <c r="E35" s="73"/>
      <c r="F35" s="73"/>
      <c r="G35" s="73"/>
      <c r="H35" s="73"/>
      <c r="I35" s="73"/>
      <c r="J35" s="149"/>
      <c r="K35" s="117" t="s">
        <v>22</v>
      </c>
      <c r="L35" s="53">
        <f t="shared" si="4"/>
        <v>9020</v>
      </c>
      <c r="M35" s="56">
        <f t="shared" si="5"/>
        <v>1500</v>
      </c>
      <c r="N35" s="56">
        <f t="shared" si="5"/>
        <v>1680</v>
      </c>
      <c r="O35" s="56">
        <f t="shared" si="5"/>
        <v>1900</v>
      </c>
      <c r="P35" s="56">
        <f t="shared" si="5"/>
        <v>1780</v>
      </c>
      <c r="Q35" s="56">
        <f t="shared" si="5"/>
        <v>2160</v>
      </c>
      <c r="R35" s="13"/>
    </row>
    <row r="36" spans="1:18" s="5" customFormat="1" ht="116.25" customHeight="1" x14ac:dyDescent="0.35">
      <c r="A36" s="371" t="s">
        <v>14</v>
      </c>
      <c r="B36" s="115" t="s">
        <v>15</v>
      </c>
      <c r="C36" s="75"/>
      <c r="D36" s="76"/>
      <c r="E36" s="76"/>
      <c r="F36" s="77"/>
      <c r="G36" s="76"/>
      <c r="H36" s="78"/>
      <c r="I36" s="404" t="s">
        <v>76</v>
      </c>
      <c r="J36" s="369" t="s">
        <v>83</v>
      </c>
      <c r="K36" s="19" t="s">
        <v>47</v>
      </c>
      <c r="L36" s="53">
        <f t="shared" si="4"/>
        <v>0</v>
      </c>
      <c r="M36" s="119"/>
      <c r="N36" s="119"/>
      <c r="O36" s="119"/>
      <c r="P36" s="119"/>
      <c r="Q36" s="119"/>
      <c r="R36" s="13"/>
    </row>
    <row r="37" spans="1:18" s="5" customFormat="1" ht="73.5" customHeight="1" x14ac:dyDescent="0.35">
      <c r="A37" s="372"/>
      <c r="B37" s="115" t="s">
        <v>49</v>
      </c>
      <c r="C37" s="79"/>
      <c r="D37" s="76"/>
      <c r="E37" s="76"/>
      <c r="F37" s="76"/>
      <c r="G37" s="76"/>
      <c r="H37" s="76"/>
      <c r="I37" s="405"/>
      <c r="J37" s="370"/>
      <c r="K37" s="66" t="s">
        <v>22</v>
      </c>
      <c r="L37" s="53">
        <f t="shared" si="4"/>
        <v>0</v>
      </c>
      <c r="M37" s="116">
        <v>0</v>
      </c>
      <c r="N37" s="116">
        <v>0</v>
      </c>
      <c r="O37" s="116">
        <v>0</v>
      </c>
      <c r="P37" s="116">
        <v>0</v>
      </c>
      <c r="Q37" s="116">
        <v>0</v>
      </c>
      <c r="R37" s="13"/>
    </row>
    <row r="38" spans="1:18" s="5" customFormat="1" ht="23.25" x14ac:dyDescent="0.35">
      <c r="A38" s="372"/>
      <c r="B38" s="80"/>
      <c r="C38" s="18"/>
      <c r="D38" s="18"/>
      <c r="E38" s="18"/>
      <c r="F38" s="18"/>
      <c r="G38" s="18"/>
      <c r="H38" s="18"/>
      <c r="I38" s="28"/>
      <c r="J38" s="33"/>
      <c r="K38" s="81" t="s">
        <v>16</v>
      </c>
      <c r="L38" s="53">
        <f t="shared" si="4"/>
        <v>0</v>
      </c>
      <c r="M38" s="56">
        <f>M40</f>
        <v>0</v>
      </c>
      <c r="N38" s="56">
        <f>N40</f>
        <v>0</v>
      </c>
      <c r="O38" s="56">
        <f>O40</f>
        <v>0</v>
      </c>
      <c r="P38" s="56">
        <f>P40</f>
        <v>0</v>
      </c>
      <c r="Q38" s="56">
        <f>Q40</f>
        <v>0</v>
      </c>
      <c r="R38" s="13"/>
    </row>
    <row r="39" spans="1:18" s="5" customFormat="1" ht="137.25" customHeight="1" x14ac:dyDescent="0.35">
      <c r="A39" s="372"/>
      <c r="B39" s="34"/>
      <c r="C39" s="18"/>
      <c r="D39" s="18"/>
      <c r="E39" s="18"/>
      <c r="F39" s="18"/>
      <c r="G39" s="18"/>
      <c r="H39" s="18"/>
      <c r="I39" s="28"/>
      <c r="J39" s="57" t="s">
        <v>10</v>
      </c>
      <c r="K39" s="82" t="s">
        <v>47</v>
      </c>
      <c r="L39" s="53">
        <f t="shared" si="4"/>
        <v>0</v>
      </c>
      <c r="M39" s="56">
        <f t="shared" ref="M39:Q40" si="6">M36</f>
        <v>0</v>
      </c>
      <c r="N39" s="56">
        <f t="shared" si="6"/>
        <v>0</v>
      </c>
      <c r="O39" s="56">
        <f t="shared" si="6"/>
        <v>0</v>
      </c>
      <c r="P39" s="56">
        <f t="shared" si="6"/>
        <v>0</v>
      </c>
      <c r="Q39" s="56">
        <f t="shared" si="6"/>
        <v>0</v>
      </c>
      <c r="R39" s="13"/>
    </row>
    <row r="40" spans="1:18" s="5" customFormat="1" ht="93.75" customHeight="1" x14ac:dyDescent="0.35">
      <c r="A40" s="373"/>
      <c r="B40" s="83"/>
      <c r="C40" s="41"/>
      <c r="D40" s="41"/>
      <c r="E40" s="41"/>
      <c r="F40" s="41"/>
      <c r="G40" s="41"/>
      <c r="H40" s="41"/>
      <c r="I40" s="84"/>
      <c r="J40" s="85"/>
      <c r="K40" s="86" t="s">
        <v>22</v>
      </c>
      <c r="L40" s="53">
        <f t="shared" si="4"/>
        <v>0</v>
      </c>
      <c r="M40" s="53">
        <f t="shared" si="6"/>
        <v>0</v>
      </c>
      <c r="N40" s="53">
        <f t="shared" si="6"/>
        <v>0</v>
      </c>
      <c r="O40" s="53">
        <f t="shared" si="6"/>
        <v>0</v>
      </c>
      <c r="P40" s="53">
        <f t="shared" si="6"/>
        <v>0</v>
      </c>
      <c r="Q40" s="53">
        <f t="shared" si="6"/>
        <v>0</v>
      </c>
      <c r="R40" s="13"/>
    </row>
    <row r="41" spans="1:18" s="5" customFormat="1" ht="38.25" customHeight="1" x14ac:dyDescent="0.35">
      <c r="A41" s="371" t="s">
        <v>17</v>
      </c>
      <c r="B41" s="366" t="s">
        <v>50</v>
      </c>
      <c r="C41" s="421">
        <f>D41+E41+F41+G41+H41</f>
        <v>226.5</v>
      </c>
      <c r="D41" s="383">
        <v>45.3</v>
      </c>
      <c r="E41" s="383">
        <v>45.3</v>
      </c>
      <c r="F41" s="383">
        <v>45.3</v>
      </c>
      <c r="G41" s="383">
        <v>45.3</v>
      </c>
      <c r="H41" s="383">
        <v>45.3</v>
      </c>
      <c r="I41" s="407" t="s">
        <v>18</v>
      </c>
      <c r="J41" s="369" t="s">
        <v>83</v>
      </c>
      <c r="K41" s="51" t="s">
        <v>47</v>
      </c>
      <c r="L41" s="53">
        <f t="shared" si="4"/>
        <v>0</v>
      </c>
      <c r="M41" s="116"/>
      <c r="N41" s="116"/>
      <c r="O41" s="116"/>
      <c r="P41" s="116"/>
      <c r="Q41" s="116"/>
      <c r="R41" s="13"/>
    </row>
    <row r="42" spans="1:18" s="5" customFormat="1" ht="60" customHeight="1" x14ac:dyDescent="0.35">
      <c r="A42" s="372"/>
      <c r="B42" s="368"/>
      <c r="C42" s="422"/>
      <c r="D42" s="384"/>
      <c r="E42" s="384"/>
      <c r="F42" s="384"/>
      <c r="G42" s="384"/>
      <c r="H42" s="384"/>
      <c r="I42" s="407"/>
      <c r="J42" s="391"/>
      <c r="K42" s="52" t="s">
        <v>22</v>
      </c>
      <c r="L42" s="53">
        <f t="shared" si="4"/>
        <v>92760</v>
      </c>
      <c r="M42" s="116">
        <v>15200</v>
      </c>
      <c r="N42" s="116">
        <v>16720</v>
      </c>
      <c r="O42" s="116">
        <v>18400</v>
      </c>
      <c r="P42" s="116">
        <v>20220</v>
      </c>
      <c r="Q42" s="116">
        <v>22220</v>
      </c>
      <c r="R42" s="13"/>
    </row>
    <row r="43" spans="1:18" s="5" customFormat="1" ht="96" customHeight="1" x14ac:dyDescent="0.35">
      <c r="A43" s="372"/>
      <c r="B43" s="114" t="s">
        <v>58</v>
      </c>
      <c r="C43" s="60">
        <f>D43+E43+F43+G43+H43</f>
        <v>370</v>
      </c>
      <c r="D43" s="119">
        <v>74</v>
      </c>
      <c r="E43" s="119">
        <v>74</v>
      </c>
      <c r="F43" s="119">
        <v>74</v>
      </c>
      <c r="G43" s="119">
        <v>74</v>
      </c>
      <c r="H43" s="119">
        <v>74</v>
      </c>
      <c r="I43" s="114" t="s">
        <v>78</v>
      </c>
      <c r="J43" s="391"/>
      <c r="K43" s="52" t="s">
        <v>22</v>
      </c>
      <c r="L43" s="53">
        <f t="shared" si="4"/>
        <v>59720</v>
      </c>
      <c r="M43" s="116">
        <v>9250</v>
      </c>
      <c r="N43" s="116">
        <v>9500</v>
      </c>
      <c r="O43" s="116">
        <v>11450</v>
      </c>
      <c r="P43" s="116">
        <v>13600</v>
      </c>
      <c r="Q43" s="116">
        <v>15920</v>
      </c>
      <c r="R43" s="13"/>
    </row>
    <row r="44" spans="1:18" s="5" customFormat="1" ht="31.5" customHeight="1" x14ac:dyDescent="0.35">
      <c r="A44" s="372"/>
      <c r="B44" s="423"/>
      <c r="C44" s="425"/>
      <c r="D44" s="425"/>
      <c r="E44" s="425"/>
      <c r="F44" s="425"/>
      <c r="G44" s="425"/>
      <c r="H44" s="427"/>
      <c r="I44" s="407" t="s">
        <v>29</v>
      </c>
      <c r="J44" s="391"/>
      <c r="K44" s="51" t="s">
        <v>47</v>
      </c>
      <c r="L44" s="53">
        <f t="shared" si="4"/>
        <v>0</v>
      </c>
      <c r="M44" s="116"/>
      <c r="N44" s="116"/>
      <c r="O44" s="116"/>
      <c r="P44" s="116"/>
      <c r="Q44" s="116"/>
      <c r="R44" s="14"/>
    </row>
    <row r="45" spans="1:18" s="5" customFormat="1" ht="75" customHeight="1" x14ac:dyDescent="0.35">
      <c r="A45" s="372"/>
      <c r="B45" s="424"/>
      <c r="C45" s="426"/>
      <c r="D45" s="426"/>
      <c r="E45" s="426"/>
      <c r="F45" s="426"/>
      <c r="G45" s="426"/>
      <c r="H45" s="428"/>
      <c r="I45" s="407"/>
      <c r="J45" s="370"/>
      <c r="K45" s="52" t="s">
        <v>22</v>
      </c>
      <c r="L45" s="53">
        <f>M45+N45+O45+P45+Q45</f>
        <v>53950</v>
      </c>
      <c r="M45" s="116">
        <v>9350</v>
      </c>
      <c r="N45" s="116">
        <v>10100</v>
      </c>
      <c r="O45" s="116">
        <v>10700</v>
      </c>
      <c r="P45" s="116">
        <v>11500</v>
      </c>
      <c r="Q45" s="116">
        <v>12300</v>
      </c>
      <c r="R45" s="13"/>
    </row>
    <row r="46" spans="1:18" s="5" customFormat="1" ht="39" customHeight="1" x14ac:dyDescent="0.35">
      <c r="A46" s="372"/>
      <c r="B46" s="375" t="s">
        <v>51</v>
      </c>
      <c r="C46" s="87">
        <f t="shared" ref="C46:C51" si="7">D46+E46+F46+G46+H46</f>
        <v>0</v>
      </c>
      <c r="D46" s="88"/>
      <c r="E46" s="88"/>
      <c r="F46" s="88"/>
      <c r="G46" s="88"/>
      <c r="H46" s="88"/>
      <c r="I46" s="366" t="s">
        <v>79</v>
      </c>
      <c r="J46" s="371" t="s">
        <v>83</v>
      </c>
      <c r="K46" s="51" t="s">
        <v>47</v>
      </c>
      <c r="L46" s="53">
        <f t="shared" ref="L46:L51" si="8">M46+N46+O46+P46+Q46</f>
        <v>0</v>
      </c>
      <c r="M46" s="116"/>
      <c r="N46" s="116"/>
      <c r="O46" s="116"/>
      <c r="P46" s="116"/>
      <c r="Q46" s="116"/>
      <c r="R46" s="13"/>
    </row>
    <row r="47" spans="1:18" s="5" customFormat="1" ht="84.75" customHeight="1" x14ac:dyDescent="0.35">
      <c r="A47" s="372"/>
      <c r="B47" s="399"/>
      <c r="C47" s="89">
        <f t="shared" si="7"/>
        <v>0</v>
      </c>
      <c r="D47" s="88"/>
      <c r="E47" s="88"/>
      <c r="F47" s="88"/>
      <c r="G47" s="88"/>
      <c r="H47" s="88"/>
      <c r="I47" s="368"/>
      <c r="J47" s="372"/>
      <c r="K47" s="52" t="s">
        <v>22</v>
      </c>
      <c r="L47" s="53">
        <f t="shared" si="8"/>
        <v>0</v>
      </c>
      <c r="M47" s="150"/>
      <c r="N47" s="150"/>
      <c r="O47" s="150"/>
      <c r="P47" s="150"/>
      <c r="Q47" s="150"/>
      <c r="R47" s="13"/>
    </row>
    <row r="48" spans="1:18" s="5" customFormat="1" ht="42" customHeight="1" x14ac:dyDescent="0.35">
      <c r="A48" s="372"/>
      <c r="B48" s="399" t="s">
        <v>52</v>
      </c>
      <c r="C48" s="89">
        <f t="shared" si="7"/>
        <v>0</v>
      </c>
      <c r="D48" s="88"/>
      <c r="E48" s="88"/>
      <c r="F48" s="88"/>
      <c r="G48" s="88"/>
      <c r="H48" s="88"/>
      <c r="I48" s="366" t="s">
        <v>80</v>
      </c>
      <c r="J48" s="372"/>
      <c r="K48" s="51" t="s">
        <v>47</v>
      </c>
      <c r="L48" s="53">
        <f t="shared" si="8"/>
        <v>0</v>
      </c>
      <c r="M48" s="150"/>
      <c r="N48" s="150"/>
      <c r="O48" s="150"/>
      <c r="P48" s="150"/>
      <c r="Q48" s="150"/>
      <c r="R48" s="13"/>
    </row>
    <row r="49" spans="1:18" s="5" customFormat="1" ht="80.25" customHeight="1" x14ac:dyDescent="0.35">
      <c r="A49" s="372"/>
      <c r="B49" s="399"/>
      <c r="C49" s="89">
        <f t="shared" si="7"/>
        <v>0</v>
      </c>
      <c r="D49" s="88"/>
      <c r="E49" s="88"/>
      <c r="F49" s="88"/>
      <c r="G49" s="88"/>
      <c r="H49" s="88"/>
      <c r="I49" s="368"/>
      <c r="J49" s="372"/>
      <c r="K49" s="52" t="s">
        <v>22</v>
      </c>
      <c r="L49" s="53">
        <f t="shared" si="8"/>
        <v>0</v>
      </c>
      <c r="M49" s="150"/>
      <c r="N49" s="150"/>
      <c r="O49" s="150"/>
      <c r="P49" s="150"/>
      <c r="Q49" s="150"/>
      <c r="R49" s="13"/>
    </row>
    <row r="50" spans="1:18" s="5" customFormat="1" ht="62.25" customHeight="1" x14ac:dyDescent="0.35">
      <c r="A50" s="372"/>
      <c r="B50" s="399" t="s">
        <v>53</v>
      </c>
      <c r="C50" s="89">
        <f t="shared" si="7"/>
        <v>0</v>
      </c>
      <c r="D50" s="88"/>
      <c r="E50" s="88"/>
      <c r="F50" s="88"/>
      <c r="G50" s="88"/>
      <c r="H50" s="88"/>
      <c r="I50" s="366" t="s">
        <v>81</v>
      </c>
      <c r="J50" s="372"/>
      <c r="K50" s="51" t="s">
        <v>47</v>
      </c>
      <c r="L50" s="53">
        <f t="shared" si="8"/>
        <v>0</v>
      </c>
      <c r="M50" s="116"/>
      <c r="N50" s="116"/>
      <c r="O50" s="116"/>
      <c r="P50" s="116"/>
      <c r="Q50" s="116"/>
      <c r="R50" s="13"/>
    </row>
    <row r="51" spans="1:18" s="5" customFormat="1" ht="60" customHeight="1" x14ac:dyDescent="0.35">
      <c r="A51" s="373"/>
      <c r="B51" s="399"/>
      <c r="C51" s="89">
        <f t="shared" si="7"/>
        <v>0</v>
      </c>
      <c r="D51" s="88"/>
      <c r="E51" s="88"/>
      <c r="F51" s="88"/>
      <c r="G51" s="88"/>
      <c r="H51" s="88"/>
      <c r="I51" s="368"/>
      <c r="J51" s="373"/>
      <c r="K51" s="52" t="s">
        <v>22</v>
      </c>
      <c r="L51" s="53">
        <f t="shared" si="8"/>
        <v>0</v>
      </c>
      <c r="M51" s="150"/>
      <c r="N51" s="150"/>
      <c r="O51" s="150"/>
      <c r="P51" s="150"/>
      <c r="Q51" s="150"/>
      <c r="R51" s="13"/>
    </row>
    <row r="52" spans="1:18" s="5" customFormat="1" ht="87.75" customHeight="1" x14ac:dyDescent="0.35">
      <c r="A52" s="90"/>
      <c r="B52" s="18"/>
      <c r="C52" s="112"/>
      <c r="D52" s="29"/>
      <c r="E52" s="29"/>
      <c r="F52" s="29"/>
      <c r="G52" s="29"/>
      <c r="H52" s="29"/>
      <c r="I52" s="29"/>
      <c r="J52" s="91"/>
      <c r="K52" s="92" t="s">
        <v>19</v>
      </c>
      <c r="L52" s="53">
        <f t="shared" ref="L52:L57" si="9">M52+N52+O52+P52+Q52</f>
        <v>206430</v>
      </c>
      <c r="M52" s="93">
        <f>M53+M54</f>
        <v>33800</v>
      </c>
      <c r="N52" s="93">
        <f>N53+N54</f>
        <v>36320</v>
      </c>
      <c r="O52" s="93">
        <f>O53+O54</f>
        <v>40550</v>
      </c>
      <c r="P52" s="93">
        <f>P53+P54</f>
        <v>45320</v>
      </c>
      <c r="Q52" s="93">
        <f>Q53+Q54</f>
        <v>50440</v>
      </c>
      <c r="R52" s="13"/>
    </row>
    <row r="53" spans="1:18" s="5" customFormat="1" ht="95.25" customHeight="1" x14ac:dyDescent="0.35">
      <c r="A53" s="90"/>
      <c r="B53" s="18"/>
      <c r="C53" s="18"/>
      <c r="D53" s="29"/>
      <c r="E53" s="29"/>
      <c r="F53" s="29"/>
      <c r="G53" s="29"/>
      <c r="H53" s="29"/>
      <c r="I53" s="29"/>
      <c r="J53" s="57" t="s">
        <v>20</v>
      </c>
      <c r="K53" s="58" t="s">
        <v>47</v>
      </c>
      <c r="L53" s="53">
        <f t="shared" si="9"/>
        <v>0</v>
      </c>
      <c r="M53" s="94">
        <f t="shared" ref="M53:Q53" si="10">M41+M44+M46+M48+M50</f>
        <v>0</v>
      </c>
      <c r="N53" s="94">
        <f t="shared" si="10"/>
        <v>0</v>
      </c>
      <c r="O53" s="94">
        <f t="shared" si="10"/>
        <v>0</v>
      </c>
      <c r="P53" s="94">
        <f t="shared" si="10"/>
        <v>0</v>
      </c>
      <c r="Q53" s="94">
        <f t="shared" si="10"/>
        <v>0</v>
      </c>
      <c r="R53" s="13"/>
    </row>
    <row r="54" spans="1:18" s="5" customFormat="1" ht="75" customHeight="1" x14ac:dyDescent="0.35">
      <c r="A54" s="90"/>
      <c r="B54" s="18"/>
      <c r="C54" s="18"/>
      <c r="D54" s="29"/>
      <c r="E54" s="29"/>
      <c r="F54" s="29"/>
      <c r="G54" s="29"/>
      <c r="H54" s="29"/>
      <c r="I54" s="29"/>
      <c r="J54" s="30"/>
      <c r="K54" s="45" t="s">
        <v>22</v>
      </c>
      <c r="L54" s="53">
        <f t="shared" si="9"/>
        <v>206430</v>
      </c>
      <c r="M54" s="94">
        <f>M42+M45+M47+M49+M51+M43</f>
        <v>33800</v>
      </c>
      <c r="N54" s="94">
        <f t="shared" ref="N54:Q54" si="11">N42+N45+N47+N49+N51+N43</f>
        <v>36320</v>
      </c>
      <c r="O54" s="94">
        <f t="shared" si="11"/>
        <v>40550</v>
      </c>
      <c r="P54" s="94">
        <f t="shared" si="11"/>
        <v>45320</v>
      </c>
      <c r="Q54" s="94">
        <f t="shared" si="11"/>
        <v>50440</v>
      </c>
      <c r="R54" s="13"/>
    </row>
    <row r="55" spans="1:18" s="5" customFormat="1" ht="109.5" customHeight="1" x14ac:dyDescent="0.35">
      <c r="A55" s="412"/>
      <c r="B55" s="413"/>
      <c r="C55" s="25"/>
      <c r="D55" s="25"/>
      <c r="E55" s="25"/>
      <c r="F55" s="25"/>
      <c r="G55" s="25"/>
      <c r="H55" s="25"/>
      <c r="I55" s="25"/>
      <c r="J55" s="95"/>
      <c r="K55" s="96" t="s">
        <v>21</v>
      </c>
      <c r="L55" s="97">
        <f t="shared" ref="L55:Q55" si="12">L56+L57</f>
        <v>381100</v>
      </c>
      <c r="M55" s="97">
        <f t="shared" si="12"/>
        <v>60900</v>
      </c>
      <c r="N55" s="97">
        <f t="shared" si="12"/>
        <v>67900</v>
      </c>
      <c r="O55" s="97">
        <f t="shared" si="12"/>
        <v>75900</v>
      </c>
      <c r="P55" s="97">
        <f t="shared" si="12"/>
        <v>83600</v>
      </c>
      <c r="Q55" s="97">
        <f t="shared" si="12"/>
        <v>92800</v>
      </c>
      <c r="R55" s="13"/>
    </row>
    <row r="56" spans="1:18" s="5" customFormat="1" ht="39" customHeight="1" x14ac:dyDescent="0.35">
      <c r="A56" s="24"/>
      <c r="B56" s="25"/>
      <c r="C56" s="25"/>
      <c r="D56" s="25"/>
      <c r="E56" s="25"/>
      <c r="F56" s="25"/>
      <c r="G56" s="25"/>
      <c r="H56" s="25"/>
      <c r="I56" s="25"/>
      <c r="J56" s="98" t="s">
        <v>20</v>
      </c>
      <c r="K56" s="38" t="s">
        <v>47</v>
      </c>
      <c r="L56" s="97">
        <f t="shared" si="9"/>
        <v>820</v>
      </c>
      <c r="M56" s="97">
        <f>M24+M39+M53+M34</f>
        <v>100</v>
      </c>
      <c r="N56" s="97">
        <f t="shared" ref="N56:Q56" si="13">N24+N39+N53+N34</f>
        <v>130</v>
      </c>
      <c r="O56" s="97">
        <f t="shared" si="13"/>
        <v>140</v>
      </c>
      <c r="P56" s="97">
        <f t="shared" si="13"/>
        <v>200</v>
      </c>
      <c r="Q56" s="97">
        <f t="shared" si="13"/>
        <v>250</v>
      </c>
      <c r="R56" s="13"/>
    </row>
    <row r="57" spans="1:18" s="5" customFormat="1" ht="62.25" customHeight="1" x14ac:dyDescent="0.35">
      <c r="A57" s="99"/>
      <c r="B57" s="100"/>
      <c r="C57" s="100"/>
      <c r="D57" s="100"/>
      <c r="E57" s="100"/>
      <c r="F57" s="100"/>
      <c r="G57" s="100"/>
      <c r="H57" s="100"/>
      <c r="I57" s="100"/>
      <c r="J57" s="101"/>
      <c r="K57" s="39" t="s">
        <v>22</v>
      </c>
      <c r="L57" s="97">
        <f t="shared" si="9"/>
        <v>380280</v>
      </c>
      <c r="M57" s="97">
        <f>M10+M25+M35+M40+M54</f>
        <v>60800</v>
      </c>
      <c r="N57" s="97">
        <f t="shared" ref="N57:Q57" si="14">N10+N25+N35+N40+N54</f>
        <v>67770</v>
      </c>
      <c r="O57" s="97">
        <f t="shared" si="14"/>
        <v>75760</v>
      </c>
      <c r="P57" s="97">
        <f t="shared" si="14"/>
        <v>83400</v>
      </c>
      <c r="Q57" s="97">
        <f t="shared" si="14"/>
        <v>92550</v>
      </c>
      <c r="R57" s="13"/>
    </row>
    <row r="58" spans="1:18" ht="23.25" x14ac:dyDescent="0.35">
      <c r="A58" s="23"/>
      <c r="B58" s="23"/>
      <c r="C58" s="23"/>
      <c r="D58" s="23"/>
      <c r="E58" s="23"/>
      <c r="F58" s="23"/>
      <c r="G58" s="23"/>
      <c r="H58" s="23"/>
      <c r="I58" s="23"/>
      <c r="J58" s="37"/>
      <c r="K58" s="36"/>
      <c r="L58" s="23"/>
      <c r="M58" s="23"/>
      <c r="N58" s="23"/>
      <c r="O58" s="23"/>
      <c r="P58" s="23"/>
      <c r="Q58" s="23"/>
      <c r="R58" s="17"/>
    </row>
    <row r="59" spans="1:18" ht="30.75" customHeight="1" x14ac:dyDescent="0.35">
      <c r="A59" s="23"/>
      <c r="B59" s="23"/>
      <c r="C59" s="23"/>
      <c r="D59" s="23"/>
      <c r="E59" s="23"/>
      <c r="F59" s="23"/>
      <c r="G59" s="23"/>
      <c r="H59" s="23"/>
      <c r="I59" s="23"/>
      <c r="J59" s="37"/>
      <c r="K59" s="36"/>
      <c r="L59" s="23"/>
      <c r="M59" s="23"/>
      <c r="N59" s="23"/>
      <c r="O59" s="23"/>
      <c r="P59" s="23"/>
      <c r="Q59" s="23"/>
      <c r="R59" s="17"/>
    </row>
    <row r="60" spans="1:18" ht="30.75" customHeight="1" x14ac:dyDescent="0.35">
      <c r="A60" s="23"/>
      <c r="B60" s="23"/>
      <c r="C60" s="23"/>
      <c r="D60" s="23"/>
      <c r="E60" s="23"/>
      <c r="F60" s="23"/>
      <c r="G60" s="23"/>
      <c r="H60" s="23"/>
      <c r="I60" s="23"/>
      <c r="J60" s="37"/>
      <c r="K60" s="36"/>
      <c r="L60" s="23"/>
      <c r="M60" s="23"/>
      <c r="N60" s="23"/>
      <c r="O60" s="23"/>
      <c r="P60" s="23"/>
      <c r="Q60" s="23"/>
      <c r="R60" s="17"/>
    </row>
    <row r="61" spans="1:18" ht="30.75" customHeight="1" x14ac:dyDescent="0.3">
      <c r="A61" s="414" t="s">
        <v>60</v>
      </c>
      <c r="B61" s="414"/>
      <c r="C61" s="414"/>
      <c r="D61" s="414"/>
      <c r="E61" s="414"/>
      <c r="F61" s="414"/>
      <c r="G61" s="414"/>
      <c r="H61" s="414"/>
      <c r="I61" s="414"/>
      <c r="J61" s="414"/>
      <c r="K61" s="414"/>
      <c r="L61" s="414"/>
      <c r="M61" s="414"/>
      <c r="N61" s="414"/>
      <c r="O61" s="414"/>
      <c r="P61" s="414"/>
      <c r="Q61" s="414"/>
      <c r="R61" s="17"/>
    </row>
    <row r="62" spans="1:18" ht="32.25" customHeight="1" x14ac:dyDescent="0.4">
      <c r="A62" s="415"/>
      <c r="B62" s="415"/>
      <c r="C62" s="415"/>
      <c r="D62" s="415"/>
      <c r="E62" s="415"/>
      <c r="F62" s="415"/>
      <c r="G62" s="415"/>
      <c r="H62" s="415"/>
      <c r="I62" s="415"/>
      <c r="J62" s="415"/>
      <c r="K62" s="415"/>
      <c r="L62" s="415"/>
      <c r="M62" s="415"/>
      <c r="N62" s="415"/>
      <c r="O62" s="415"/>
      <c r="P62" s="415"/>
      <c r="Q62" s="415"/>
      <c r="R62" s="17"/>
    </row>
    <row r="63" spans="1:18" ht="26.25" x14ac:dyDescent="0.4">
      <c r="A63" s="415"/>
      <c r="B63" s="415"/>
      <c r="C63" s="415"/>
      <c r="D63" s="415"/>
      <c r="E63" s="415"/>
      <c r="F63" s="415"/>
      <c r="G63" s="415"/>
      <c r="H63" s="415"/>
      <c r="I63" s="415"/>
      <c r="J63" s="415"/>
      <c r="K63" s="415"/>
      <c r="L63" s="415"/>
      <c r="M63" s="415"/>
      <c r="N63" s="415"/>
      <c r="O63" s="415"/>
      <c r="P63" s="415"/>
      <c r="Q63" s="415"/>
      <c r="R63" s="17"/>
    </row>
    <row r="64" spans="1:18" x14ac:dyDescent="0.25">
      <c r="A64" s="17"/>
      <c r="B64" s="17"/>
      <c r="C64" s="17"/>
      <c r="D64" s="17"/>
      <c r="E64" s="17"/>
      <c r="F64" s="17"/>
      <c r="G64" s="17"/>
      <c r="H64" s="17"/>
      <c r="I64" s="17"/>
      <c r="J64" s="16"/>
      <c r="K64" s="15"/>
      <c r="L64" s="17"/>
      <c r="M64" s="17"/>
      <c r="N64" s="17"/>
      <c r="O64" s="17"/>
      <c r="P64" s="17"/>
      <c r="Q64" s="17"/>
      <c r="R64" s="17"/>
    </row>
    <row r="65" spans="1:18" x14ac:dyDescent="0.25">
      <c r="A65" s="17"/>
      <c r="B65" s="17"/>
      <c r="C65" s="17"/>
      <c r="D65" s="17"/>
      <c r="E65" s="17"/>
      <c r="F65" s="17"/>
      <c r="G65" s="17"/>
      <c r="H65" s="17"/>
      <c r="I65" s="17"/>
      <c r="J65" s="16"/>
      <c r="K65" s="15"/>
      <c r="L65" s="17"/>
      <c r="M65" s="17"/>
      <c r="N65" s="17"/>
      <c r="O65" s="17"/>
      <c r="P65" s="17"/>
      <c r="Q65" s="17"/>
      <c r="R65" s="17"/>
    </row>
    <row r="66" spans="1:18" x14ac:dyDescent="0.25">
      <c r="C66" s="4"/>
      <c r="D66" s="4"/>
      <c r="E66" s="4"/>
      <c r="F66" s="4"/>
      <c r="G66" s="4"/>
      <c r="H66" s="4"/>
      <c r="L66" s="4"/>
      <c r="M66" s="4"/>
      <c r="N66" s="4"/>
      <c r="O66" s="4"/>
      <c r="P66" s="4"/>
      <c r="Q66" s="4"/>
      <c r="R66" s="4"/>
    </row>
    <row r="67" spans="1:18" x14ac:dyDescent="0.25">
      <c r="C67" s="4"/>
      <c r="D67" s="4"/>
      <c r="E67" s="4"/>
      <c r="F67" s="4"/>
      <c r="G67" s="4"/>
      <c r="H67" s="4"/>
      <c r="L67" s="4"/>
      <c r="M67" s="4"/>
      <c r="N67" s="4"/>
      <c r="O67" s="4"/>
      <c r="P67" s="4"/>
      <c r="Q67" s="4"/>
      <c r="R67" s="4"/>
    </row>
    <row r="68" spans="1:18" x14ac:dyDescent="0.25">
      <c r="C68" s="4"/>
      <c r="D68" s="4"/>
      <c r="E68" s="4"/>
      <c r="F68" s="4"/>
      <c r="G68" s="4"/>
      <c r="H68" s="4"/>
      <c r="L68" s="4"/>
      <c r="M68" s="4"/>
      <c r="N68" s="4"/>
      <c r="O68" s="4"/>
      <c r="P68" s="4"/>
      <c r="Q68" s="4"/>
      <c r="R68" s="4"/>
    </row>
    <row r="69" spans="1:18" x14ac:dyDescent="0.25">
      <c r="C69" s="4"/>
      <c r="D69" s="4"/>
      <c r="E69" s="4"/>
      <c r="F69" s="4"/>
      <c r="G69" s="4"/>
      <c r="H69" s="4"/>
      <c r="L69" s="4"/>
      <c r="M69" s="4"/>
      <c r="N69" s="4"/>
      <c r="O69" s="4"/>
      <c r="P69" s="4"/>
      <c r="Q69" s="4"/>
      <c r="R69" s="4"/>
    </row>
    <row r="70" spans="1:18" x14ac:dyDescent="0.25">
      <c r="C70" s="4"/>
      <c r="D70" s="4"/>
      <c r="E70" s="4"/>
      <c r="F70" s="4"/>
      <c r="G70" s="4"/>
      <c r="H70" s="4"/>
      <c r="L70" s="4"/>
      <c r="M70" s="4"/>
      <c r="N70" s="4"/>
      <c r="O70" s="4"/>
      <c r="P70" s="4"/>
      <c r="Q70" s="4"/>
      <c r="R70" s="4"/>
    </row>
    <row r="71" spans="1:18" x14ac:dyDescent="0.25">
      <c r="C71" s="4"/>
      <c r="D71" s="4"/>
      <c r="E71" s="4"/>
      <c r="F71" s="4"/>
      <c r="G71" s="4"/>
      <c r="H71" s="4"/>
      <c r="L71" s="4"/>
      <c r="M71" s="4"/>
      <c r="N71" s="4"/>
      <c r="O71" s="4"/>
      <c r="P71" s="4"/>
      <c r="Q71" s="4"/>
      <c r="R71" s="4"/>
    </row>
    <row r="72" spans="1:18" x14ac:dyDescent="0.25">
      <c r="C72" s="4"/>
      <c r="D72" s="4"/>
      <c r="E72" s="4"/>
      <c r="F72" s="4"/>
      <c r="G72" s="4"/>
      <c r="H72" s="4"/>
      <c r="L72" s="4"/>
      <c r="M72" s="4"/>
      <c r="N72" s="4"/>
      <c r="O72" s="4"/>
      <c r="P72" s="4"/>
      <c r="Q72" s="4"/>
      <c r="R72" s="4"/>
    </row>
    <row r="73" spans="1:18" x14ac:dyDescent="0.25">
      <c r="C73" s="4"/>
      <c r="D73" s="4"/>
      <c r="E73" s="4"/>
      <c r="F73" s="4"/>
      <c r="G73" s="4"/>
      <c r="H73" s="4"/>
      <c r="L73" s="4"/>
      <c r="M73" s="4"/>
      <c r="N73" s="4"/>
      <c r="O73" s="4"/>
      <c r="P73" s="4"/>
      <c r="Q73" s="4"/>
      <c r="R73" s="4"/>
    </row>
    <row r="74" spans="1:18" x14ac:dyDescent="0.25">
      <c r="C74" s="4"/>
      <c r="D74" s="4"/>
      <c r="E74" s="4"/>
      <c r="F74" s="4"/>
      <c r="G74" s="4"/>
      <c r="H74" s="4"/>
      <c r="L74" s="4"/>
      <c r="M74" s="4"/>
      <c r="N74" s="4"/>
      <c r="O74" s="4"/>
      <c r="P74" s="4"/>
      <c r="Q74" s="4"/>
      <c r="R74" s="4"/>
    </row>
    <row r="75" spans="1:18" x14ac:dyDescent="0.25">
      <c r="C75" s="4"/>
      <c r="D75" s="4"/>
      <c r="E75" s="4"/>
      <c r="F75" s="4"/>
      <c r="G75" s="4"/>
      <c r="H75" s="4"/>
      <c r="L75" s="4"/>
      <c r="M75" s="4"/>
      <c r="N75" s="4"/>
      <c r="O75" s="4"/>
      <c r="P75" s="4"/>
      <c r="Q75" s="4"/>
      <c r="R75" s="4"/>
    </row>
    <row r="76" spans="1:18" x14ac:dyDescent="0.25">
      <c r="C76" s="4"/>
      <c r="D76" s="4"/>
      <c r="E76" s="4"/>
      <c r="F76" s="4"/>
      <c r="G76" s="4"/>
      <c r="H76" s="4"/>
      <c r="L76" s="4"/>
      <c r="M76" s="4"/>
      <c r="N76" s="4"/>
      <c r="O76" s="4"/>
      <c r="P76" s="4"/>
      <c r="Q76" s="4"/>
      <c r="R76" s="4"/>
    </row>
    <row r="77" spans="1:18" x14ac:dyDescent="0.25">
      <c r="C77" s="4"/>
      <c r="D77" s="4"/>
      <c r="E77" s="4"/>
      <c r="F77" s="4"/>
      <c r="G77" s="4"/>
      <c r="H77" s="4"/>
      <c r="L77" s="4"/>
      <c r="M77" s="4"/>
      <c r="N77" s="4"/>
      <c r="O77" s="4"/>
      <c r="P77" s="4"/>
      <c r="Q77" s="4"/>
      <c r="R77" s="4"/>
    </row>
    <row r="78" spans="1:18" x14ac:dyDescent="0.25">
      <c r="C78" s="4"/>
      <c r="D78" s="4"/>
      <c r="E78" s="4"/>
      <c r="F78" s="4"/>
      <c r="G78" s="4"/>
      <c r="H78" s="4"/>
      <c r="L78" s="4"/>
      <c r="M78" s="4"/>
      <c r="N78" s="4"/>
      <c r="O78" s="4"/>
      <c r="P78" s="4"/>
      <c r="Q78" s="4"/>
      <c r="R78" s="4"/>
    </row>
    <row r="79" spans="1:18" x14ac:dyDescent="0.25">
      <c r="C79" s="4"/>
      <c r="D79" s="4"/>
      <c r="E79" s="4"/>
      <c r="F79" s="4"/>
      <c r="G79" s="4"/>
      <c r="H79" s="4"/>
      <c r="L79" s="4"/>
      <c r="M79" s="4"/>
      <c r="N79" s="4"/>
      <c r="O79" s="4"/>
      <c r="P79" s="4"/>
      <c r="Q79" s="4"/>
      <c r="R79" s="4"/>
    </row>
    <row r="80" spans="1:18" x14ac:dyDescent="0.25">
      <c r="C80" s="4"/>
      <c r="D80" s="4"/>
      <c r="E80" s="4"/>
      <c r="F80" s="4"/>
      <c r="G80" s="4"/>
      <c r="H80" s="4"/>
      <c r="L80" s="4"/>
      <c r="M80" s="4"/>
      <c r="N80" s="4"/>
      <c r="O80" s="4"/>
      <c r="P80" s="4"/>
      <c r="Q80" s="4"/>
      <c r="R80" s="4"/>
    </row>
  </sheetData>
  <mergeCells count="121">
    <mergeCell ref="A55:B55"/>
    <mergeCell ref="A61:Q61"/>
    <mergeCell ref="A62:Q62"/>
    <mergeCell ref="A63:Q63"/>
    <mergeCell ref="H44:H45"/>
    <mergeCell ref="I44:I45"/>
    <mergeCell ref="B46:B47"/>
    <mergeCell ref="I46:I47"/>
    <mergeCell ref="J46:J51"/>
    <mergeCell ref="B48:B49"/>
    <mergeCell ref="I48:I49"/>
    <mergeCell ref="B50:B51"/>
    <mergeCell ref="I50:I51"/>
    <mergeCell ref="N32:N33"/>
    <mergeCell ref="O32:O33"/>
    <mergeCell ref="P32:P33"/>
    <mergeCell ref="G41:G42"/>
    <mergeCell ref="H41:H42"/>
    <mergeCell ref="I41:I42"/>
    <mergeCell ref="J41:J45"/>
    <mergeCell ref="B44:B45"/>
    <mergeCell ref="C44:C45"/>
    <mergeCell ref="D44:D45"/>
    <mergeCell ref="E44:E45"/>
    <mergeCell ref="F44:F45"/>
    <mergeCell ref="G44:G45"/>
    <mergeCell ref="A36:A40"/>
    <mergeCell ref="I36:I37"/>
    <mergeCell ref="J36:J37"/>
    <mergeCell ref="A41:A51"/>
    <mergeCell ref="B41:B42"/>
    <mergeCell ref="C41:C42"/>
    <mergeCell ref="D41:D42"/>
    <mergeCell ref="E41:E42"/>
    <mergeCell ref="F41:F42"/>
    <mergeCell ref="Q20:Q21"/>
    <mergeCell ref="A26:A35"/>
    <mergeCell ref="B26:B27"/>
    <mergeCell ref="C26:C27"/>
    <mergeCell ref="D26:D27"/>
    <mergeCell ref="E26:E27"/>
    <mergeCell ref="F26:F27"/>
    <mergeCell ref="G26:G27"/>
    <mergeCell ref="H26:H27"/>
    <mergeCell ref="I26:I27"/>
    <mergeCell ref="J26:J31"/>
    <mergeCell ref="I28:I29"/>
    <mergeCell ref="B30:B31"/>
    <mergeCell ref="C30:C31"/>
    <mergeCell ref="D30:D31"/>
    <mergeCell ref="E30:E31"/>
    <mergeCell ref="F30:F31"/>
    <mergeCell ref="G30:G31"/>
    <mergeCell ref="H30:H31"/>
    <mergeCell ref="I30:I31"/>
    <mergeCell ref="Q32:Q33"/>
    <mergeCell ref="K32:K33"/>
    <mergeCell ref="L32:L33"/>
    <mergeCell ref="M32:M33"/>
    <mergeCell ref="Q16:Q17"/>
    <mergeCell ref="I18:I19"/>
    <mergeCell ref="B20:B21"/>
    <mergeCell ref="I20:I22"/>
    <mergeCell ref="K20:K21"/>
    <mergeCell ref="L20:L21"/>
    <mergeCell ref="M20:M21"/>
    <mergeCell ref="N20:N21"/>
    <mergeCell ref="O20:O21"/>
    <mergeCell ref="P20:P21"/>
    <mergeCell ref="K16:K17"/>
    <mergeCell ref="L16:L17"/>
    <mergeCell ref="M16:M17"/>
    <mergeCell ref="N16:N17"/>
    <mergeCell ref="O16:O17"/>
    <mergeCell ref="P16:P17"/>
    <mergeCell ref="J11:J22"/>
    <mergeCell ref="I13:I14"/>
    <mergeCell ref="B15:B17"/>
    <mergeCell ref="C15:C16"/>
    <mergeCell ref="D15:D16"/>
    <mergeCell ref="E15:E16"/>
    <mergeCell ref="F15:F16"/>
    <mergeCell ref="G15:G16"/>
    <mergeCell ref="H15:H16"/>
    <mergeCell ref="I15:I17"/>
    <mergeCell ref="J6:J7"/>
    <mergeCell ref="A11:A25"/>
    <mergeCell ref="B11:B12"/>
    <mergeCell ref="C11:C12"/>
    <mergeCell ref="D11:D12"/>
    <mergeCell ref="E11:E12"/>
    <mergeCell ref="F11:F12"/>
    <mergeCell ref="G11:G12"/>
    <mergeCell ref="H11:H12"/>
    <mergeCell ref="I11:I12"/>
    <mergeCell ref="A6:A10"/>
    <mergeCell ref="B6:B7"/>
    <mergeCell ref="C6:C7"/>
    <mergeCell ref="D6:D7"/>
    <mergeCell ref="E6:E7"/>
    <mergeCell ref="F6:F7"/>
    <mergeCell ref="G6:G7"/>
    <mergeCell ref="H6:H7"/>
    <mergeCell ref="I6:I7"/>
    <mergeCell ref="O1:R1"/>
    <mergeCell ref="A2:Q2"/>
    <mergeCell ref="A3:A5"/>
    <mergeCell ref="B3:B5"/>
    <mergeCell ref="C3:H3"/>
    <mergeCell ref="I3:I5"/>
    <mergeCell ref="J3:J5"/>
    <mergeCell ref="K3:K5"/>
    <mergeCell ref="L3:L5"/>
    <mergeCell ref="M3:Q3"/>
    <mergeCell ref="Q4:Q5"/>
    <mergeCell ref="C4:C5"/>
    <mergeCell ref="D4:H4"/>
    <mergeCell ref="M4:M5"/>
    <mergeCell ref="N4:N5"/>
    <mergeCell ref="O4:O5"/>
    <mergeCell ref="P4:P5"/>
  </mergeCells>
  <printOptions horizontalCentered="1"/>
  <pageMargins left="0.31" right="0.19685039370078741" top="0.35" bottom="0.34" header="0.15748031496062992" footer="0"/>
  <pageSetup paperSize="9" scale="13" fitToHeight="8" orientation="landscape" r:id="rId1"/>
  <headerFooter alignWithMargins="0"/>
  <rowBreaks count="1" manualBreakCount="1">
    <brk id="65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R80"/>
  <sheetViews>
    <sheetView view="pageBreakPreview" topLeftCell="C1" zoomScale="50" zoomScaleNormal="60" zoomScaleSheetLayoutView="49" workbookViewId="0">
      <selection activeCell="M28" sqref="M28:Q28"/>
    </sheetView>
  </sheetViews>
  <sheetFormatPr defaultColWidth="9.140625" defaultRowHeight="15.75" x14ac:dyDescent="0.25"/>
  <cols>
    <col min="1" max="1" width="42.7109375" style="4" customWidth="1"/>
    <col min="2" max="2" width="55.85546875" style="4" customWidth="1"/>
    <col min="3" max="3" width="12" style="3" customWidth="1"/>
    <col min="4" max="8" width="9.28515625" style="3" customWidth="1"/>
    <col min="9" max="9" width="52.7109375" style="4" customWidth="1"/>
    <col min="10" max="10" width="40" style="7" customWidth="1"/>
    <col min="11" max="11" width="34.28515625" style="6" customWidth="1"/>
    <col min="12" max="12" width="20.28515625" style="3" customWidth="1"/>
    <col min="13" max="13" width="15.5703125" style="1" customWidth="1"/>
    <col min="14" max="14" width="14.7109375" style="1" customWidth="1"/>
    <col min="15" max="16" width="15.85546875" style="1" customWidth="1"/>
    <col min="17" max="17" width="14.85546875" style="1" customWidth="1"/>
    <col min="18" max="16384" width="9.140625" style="1"/>
  </cols>
  <sheetData>
    <row r="1" spans="1:18" ht="56.25" customHeight="1" x14ac:dyDescent="0.2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9"/>
      <c r="M1" s="9"/>
      <c r="N1" s="10"/>
      <c r="O1" s="358" t="s">
        <v>35</v>
      </c>
      <c r="P1" s="358"/>
      <c r="Q1" s="358"/>
      <c r="R1" s="358"/>
    </row>
    <row r="2" spans="1:18" ht="77.25" customHeight="1" thickBot="1" x14ac:dyDescent="0.3">
      <c r="A2" s="359" t="s">
        <v>41</v>
      </c>
      <c r="B2" s="359"/>
      <c r="C2" s="359"/>
      <c r="D2" s="359"/>
      <c r="E2" s="359"/>
      <c r="F2" s="359"/>
      <c r="G2" s="359"/>
      <c r="H2" s="359"/>
      <c r="I2" s="359"/>
      <c r="J2" s="359"/>
      <c r="K2" s="359"/>
      <c r="L2" s="359"/>
      <c r="M2" s="359"/>
      <c r="N2" s="359"/>
      <c r="O2" s="359"/>
      <c r="P2" s="359"/>
      <c r="Q2" s="359"/>
      <c r="R2" s="11"/>
    </row>
    <row r="3" spans="1:18" ht="32.25" customHeight="1" x14ac:dyDescent="0.25">
      <c r="A3" s="360" t="s">
        <v>0</v>
      </c>
      <c r="B3" s="360" t="s">
        <v>1</v>
      </c>
      <c r="C3" s="360" t="s">
        <v>2</v>
      </c>
      <c r="D3" s="360"/>
      <c r="E3" s="360"/>
      <c r="F3" s="360"/>
      <c r="G3" s="360"/>
      <c r="H3" s="360"/>
      <c r="I3" s="360" t="s">
        <v>3</v>
      </c>
      <c r="J3" s="361" t="s">
        <v>4</v>
      </c>
      <c r="K3" s="362" t="s">
        <v>23</v>
      </c>
      <c r="L3" s="362" t="s">
        <v>45</v>
      </c>
      <c r="M3" s="363" t="s">
        <v>46</v>
      </c>
      <c r="N3" s="363"/>
      <c r="O3" s="363"/>
      <c r="P3" s="363"/>
      <c r="Q3" s="363"/>
      <c r="R3" s="11"/>
    </row>
    <row r="4" spans="1:18" s="2" customFormat="1" ht="19.5" customHeight="1" x14ac:dyDescent="0.25">
      <c r="A4" s="360"/>
      <c r="B4" s="360"/>
      <c r="C4" s="360" t="s">
        <v>5</v>
      </c>
      <c r="D4" s="363" t="s">
        <v>46</v>
      </c>
      <c r="E4" s="363"/>
      <c r="F4" s="363"/>
      <c r="G4" s="363"/>
      <c r="H4" s="363"/>
      <c r="I4" s="360"/>
      <c r="J4" s="361"/>
      <c r="K4" s="360"/>
      <c r="L4" s="360"/>
      <c r="M4" s="363">
        <v>2021</v>
      </c>
      <c r="N4" s="363">
        <v>2022</v>
      </c>
      <c r="O4" s="363">
        <v>2023</v>
      </c>
      <c r="P4" s="363">
        <v>2024</v>
      </c>
      <c r="Q4" s="363">
        <v>2025</v>
      </c>
      <c r="R4" s="12"/>
    </row>
    <row r="5" spans="1:18" s="5" customFormat="1" ht="102" customHeight="1" x14ac:dyDescent="0.35">
      <c r="A5" s="360"/>
      <c r="B5" s="360"/>
      <c r="C5" s="360"/>
      <c r="D5" s="103">
        <v>2021</v>
      </c>
      <c r="E5" s="103">
        <v>2022</v>
      </c>
      <c r="F5" s="103">
        <v>2023</v>
      </c>
      <c r="G5" s="103">
        <v>2024</v>
      </c>
      <c r="H5" s="103">
        <v>2025</v>
      </c>
      <c r="I5" s="360"/>
      <c r="J5" s="361"/>
      <c r="K5" s="360"/>
      <c r="L5" s="360"/>
      <c r="M5" s="363"/>
      <c r="N5" s="363"/>
      <c r="O5" s="363"/>
      <c r="P5" s="363"/>
      <c r="Q5" s="363"/>
      <c r="R5" s="13"/>
    </row>
    <row r="6" spans="1:18" s="5" customFormat="1" ht="21" customHeight="1" x14ac:dyDescent="0.35">
      <c r="A6" s="377" t="s">
        <v>6</v>
      </c>
      <c r="B6" s="380" t="s">
        <v>44</v>
      </c>
      <c r="C6" s="416">
        <f>D6+E6+F6+G6+H6</f>
        <v>0</v>
      </c>
      <c r="D6" s="364"/>
      <c r="E6" s="364"/>
      <c r="F6" s="364"/>
      <c r="G6" s="364"/>
      <c r="H6" s="364"/>
      <c r="I6" s="381" t="s">
        <v>42</v>
      </c>
      <c r="J6" s="369" t="s">
        <v>82</v>
      </c>
      <c r="K6" s="51" t="s">
        <v>47</v>
      </c>
      <c r="L6" s="27">
        <f>M6+N6+O6+P6+Q6</f>
        <v>0</v>
      </c>
      <c r="M6" s="48"/>
      <c r="N6" s="48"/>
      <c r="O6" s="48"/>
      <c r="P6" s="48"/>
      <c r="Q6" s="48"/>
      <c r="R6" s="13"/>
    </row>
    <row r="7" spans="1:18" s="5" customFormat="1" ht="51.75" customHeight="1" x14ac:dyDescent="0.35">
      <c r="A7" s="378"/>
      <c r="B7" s="380"/>
      <c r="C7" s="416"/>
      <c r="D7" s="364"/>
      <c r="E7" s="364"/>
      <c r="F7" s="364"/>
      <c r="G7" s="364"/>
      <c r="H7" s="364"/>
      <c r="I7" s="382"/>
      <c r="J7" s="370"/>
      <c r="K7" s="52" t="s">
        <v>22</v>
      </c>
      <c r="L7" s="53">
        <f t="shared" ref="L7:L16" si="0">M7+N7+O7+P7+Q7</f>
        <v>0</v>
      </c>
      <c r="M7" s="48"/>
      <c r="N7" s="48"/>
      <c r="O7" s="48"/>
      <c r="P7" s="48"/>
      <c r="Q7" s="48"/>
      <c r="R7" s="13"/>
    </row>
    <row r="8" spans="1:18" s="5" customFormat="1" ht="35.25" customHeight="1" x14ac:dyDescent="0.35">
      <c r="A8" s="378"/>
      <c r="B8" s="54"/>
      <c r="C8" s="26"/>
      <c r="D8" s="26"/>
      <c r="E8" s="120"/>
      <c r="F8" s="26"/>
      <c r="G8" s="120"/>
      <c r="H8" s="26"/>
      <c r="I8" s="32"/>
      <c r="J8" s="55"/>
      <c r="K8" s="45" t="s">
        <v>31</v>
      </c>
      <c r="L8" s="53">
        <f t="shared" si="0"/>
        <v>0</v>
      </c>
      <c r="M8" s="56">
        <f>M9+M10</f>
        <v>0</v>
      </c>
      <c r="N8" s="56">
        <f>N9+N10</f>
        <v>0</v>
      </c>
      <c r="O8" s="56">
        <f>O9+O10</f>
        <v>0</v>
      </c>
      <c r="P8" s="56">
        <f>P9+P10</f>
        <v>0</v>
      </c>
      <c r="Q8" s="56">
        <f>Q9+Q10</f>
        <v>0</v>
      </c>
      <c r="R8" s="13"/>
    </row>
    <row r="9" spans="1:18" s="5" customFormat="1" ht="35.25" customHeight="1" x14ac:dyDescent="0.35">
      <c r="A9" s="378"/>
      <c r="B9" s="18"/>
      <c r="C9" s="28"/>
      <c r="D9" s="29"/>
      <c r="E9" s="29"/>
      <c r="F9" s="29"/>
      <c r="G9" s="29"/>
      <c r="H9" s="29"/>
      <c r="I9" s="32"/>
      <c r="J9" s="57" t="s">
        <v>30</v>
      </c>
      <c r="K9" s="58" t="s">
        <v>47</v>
      </c>
      <c r="L9" s="53">
        <f t="shared" si="0"/>
        <v>0</v>
      </c>
      <c r="M9" s="56">
        <f t="shared" ref="M9:Q10" si="1">M6</f>
        <v>0</v>
      </c>
      <c r="N9" s="56">
        <f t="shared" si="1"/>
        <v>0</v>
      </c>
      <c r="O9" s="56">
        <f t="shared" si="1"/>
        <v>0</v>
      </c>
      <c r="P9" s="56">
        <f t="shared" si="1"/>
        <v>0</v>
      </c>
      <c r="Q9" s="56">
        <f t="shared" si="1"/>
        <v>0</v>
      </c>
      <c r="R9" s="13"/>
    </row>
    <row r="10" spans="1:18" s="5" customFormat="1" ht="42.75" customHeight="1" x14ac:dyDescent="0.35">
      <c r="A10" s="379"/>
      <c r="B10" s="18"/>
      <c r="C10" s="28"/>
      <c r="D10" s="29"/>
      <c r="E10" s="29"/>
      <c r="F10" s="29"/>
      <c r="G10" s="29"/>
      <c r="H10" s="29"/>
      <c r="I10" s="29"/>
      <c r="J10" s="55"/>
      <c r="K10" s="117" t="s">
        <v>22</v>
      </c>
      <c r="L10" s="53">
        <f t="shared" si="0"/>
        <v>0</v>
      </c>
      <c r="M10" s="59">
        <f t="shared" si="1"/>
        <v>0</v>
      </c>
      <c r="N10" s="59">
        <f t="shared" si="1"/>
        <v>0</v>
      </c>
      <c r="O10" s="59">
        <f t="shared" si="1"/>
        <v>0</v>
      </c>
      <c r="P10" s="59">
        <f t="shared" si="1"/>
        <v>0</v>
      </c>
      <c r="Q10" s="59">
        <f t="shared" si="1"/>
        <v>0</v>
      </c>
      <c r="R10" s="13"/>
    </row>
    <row r="11" spans="1:18" s="5" customFormat="1" ht="43.5" customHeight="1" x14ac:dyDescent="0.35">
      <c r="A11" s="371" t="s">
        <v>7</v>
      </c>
      <c r="B11" s="374" t="s">
        <v>43</v>
      </c>
      <c r="C11" s="416">
        <f>D11+E11+F11+G11+H11</f>
        <v>1320</v>
      </c>
      <c r="D11" s="376">
        <v>200</v>
      </c>
      <c r="E11" s="364">
        <v>280</v>
      </c>
      <c r="F11" s="364">
        <v>280</v>
      </c>
      <c r="G11" s="364">
        <v>280</v>
      </c>
      <c r="H11" s="364">
        <v>280</v>
      </c>
      <c r="I11" s="374" t="s">
        <v>24</v>
      </c>
      <c r="J11" s="369" t="s">
        <v>82</v>
      </c>
      <c r="K11" s="52" t="s">
        <v>47</v>
      </c>
      <c r="L11" s="53">
        <f t="shared" si="0"/>
        <v>530</v>
      </c>
      <c r="M11" s="119">
        <v>100</v>
      </c>
      <c r="N11" s="119">
        <v>100</v>
      </c>
      <c r="O11" s="119">
        <v>100</v>
      </c>
      <c r="P11" s="119">
        <v>110</v>
      </c>
      <c r="Q11" s="119">
        <v>120</v>
      </c>
      <c r="R11" s="13"/>
    </row>
    <row r="12" spans="1:18" s="5" customFormat="1" ht="51.75" customHeight="1" x14ac:dyDescent="0.35">
      <c r="A12" s="372"/>
      <c r="B12" s="375"/>
      <c r="C12" s="416"/>
      <c r="D12" s="376"/>
      <c r="E12" s="364"/>
      <c r="F12" s="364"/>
      <c r="G12" s="364"/>
      <c r="H12" s="364"/>
      <c r="I12" s="375"/>
      <c r="J12" s="391"/>
      <c r="K12" s="52" t="s">
        <v>22</v>
      </c>
      <c r="L12" s="53">
        <f>M12+N12+O12+P12+Q12</f>
        <v>4995</v>
      </c>
      <c r="M12" s="119">
        <v>960</v>
      </c>
      <c r="N12" s="119">
        <v>990</v>
      </c>
      <c r="O12" s="119">
        <v>1000</v>
      </c>
      <c r="P12" s="119">
        <v>1015</v>
      </c>
      <c r="Q12" s="119">
        <v>1030</v>
      </c>
      <c r="R12" s="13"/>
    </row>
    <row r="13" spans="1:18" s="5" customFormat="1" ht="43.5" customHeight="1" x14ac:dyDescent="0.35">
      <c r="A13" s="372"/>
      <c r="B13" s="20"/>
      <c r="C13" s="21"/>
      <c r="D13" s="22"/>
      <c r="E13" s="22"/>
      <c r="F13" s="22"/>
      <c r="G13" s="22"/>
      <c r="H13" s="22"/>
      <c r="I13" s="392" t="s">
        <v>25</v>
      </c>
      <c r="J13" s="391"/>
      <c r="K13" s="51" t="s">
        <v>47</v>
      </c>
      <c r="L13" s="53">
        <f t="shared" si="0"/>
        <v>0</v>
      </c>
      <c r="M13" s="118"/>
      <c r="N13" s="118"/>
      <c r="O13" s="118"/>
      <c r="P13" s="118"/>
      <c r="Q13" s="118"/>
      <c r="R13" s="13"/>
    </row>
    <row r="14" spans="1:18" s="5" customFormat="1" ht="49.5" customHeight="1" x14ac:dyDescent="0.35">
      <c r="A14" s="372"/>
      <c r="B14" s="25"/>
      <c r="C14" s="25"/>
      <c r="D14" s="25"/>
      <c r="E14" s="25"/>
      <c r="F14" s="25"/>
      <c r="G14" s="25"/>
      <c r="H14" s="25"/>
      <c r="I14" s="393"/>
      <c r="J14" s="391"/>
      <c r="K14" s="121" t="s">
        <v>22</v>
      </c>
      <c r="L14" s="53">
        <f t="shared" si="0"/>
        <v>3143</v>
      </c>
      <c r="M14" s="119">
        <v>600</v>
      </c>
      <c r="N14" s="119">
        <v>618</v>
      </c>
      <c r="O14" s="119">
        <v>625</v>
      </c>
      <c r="P14" s="119">
        <v>640</v>
      </c>
      <c r="Q14" s="119">
        <v>660</v>
      </c>
      <c r="R14" s="13"/>
    </row>
    <row r="15" spans="1:18" s="5" customFormat="1" ht="36.75" customHeight="1" x14ac:dyDescent="0.35">
      <c r="A15" s="372"/>
      <c r="B15" s="394" t="s">
        <v>56</v>
      </c>
      <c r="C15" s="416">
        <f>D15+E15+F15+G15+H15</f>
        <v>5.5</v>
      </c>
      <c r="D15" s="364">
        <v>1.2</v>
      </c>
      <c r="E15" s="364">
        <v>1.1000000000000001</v>
      </c>
      <c r="F15" s="364">
        <v>1.1000000000000001</v>
      </c>
      <c r="G15" s="364">
        <v>1.1000000000000001</v>
      </c>
      <c r="H15" s="419">
        <v>1</v>
      </c>
      <c r="I15" s="366" t="s">
        <v>26</v>
      </c>
      <c r="J15" s="391"/>
      <c r="K15" s="51" t="s">
        <v>47</v>
      </c>
      <c r="L15" s="53">
        <f t="shared" si="0"/>
        <v>0</v>
      </c>
      <c r="M15" s="119"/>
      <c r="N15" s="119"/>
      <c r="O15" s="119"/>
      <c r="P15" s="119"/>
      <c r="Q15" s="119"/>
      <c r="R15" s="13"/>
    </row>
    <row r="16" spans="1:18" s="5" customFormat="1" ht="61.5" customHeight="1" x14ac:dyDescent="0.35">
      <c r="A16" s="372"/>
      <c r="B16" s="395"/>
      <c r="C16" s="417"/>
      <c r="D16" s="365"/>
      <c r="E16" s="365"/>
      <c r="F16" s="365"/>
      <c r="G16" s="365"/>
      <c r="H16" s="433"/>
      <c r="I16" s="367"/>
      <c r="J16" s="391"/>
      <c r="K16" s="390" t="s">
        <v>22</v>
      </c>
      <c r="L16" s="388">
        <f t="shared" si="0"/>
        <v>63981</v>
      </c>
      <c r="M16" s="383">
        <v>12300</v>
      </c>
      <c r="N16" s="383">
        <v>12546</v>
      </c>
      <c r="O16" s="383">
        <v>12790</v>
      </c>
      <c r="P16" s="383">
        <v>13045</v>
      </c>
      <c r="Q16" s="383">
        <v>13300</v>
      </c>
      <c r="R16" s="13"/>
    </row>
    <row r="17" spans="1:18" s="5" customFormat="1" ht="71.25" customHeight="1" x14ac:dyDescent="0.35">
      <c r="A17" s="372"/>
      <c r="B17" s="396"/>
      <c r="C17" s="60">
        <f>D17+E17+F17+G17+H17</f>
        <v>242</v>
      </c>
      <c r="D17" s="119">
        <v>53</v>
      </c>
      <c r="E17" s="119">
        <v>50</v>
      </c>
      <c r="F17" s="119">
        <v>48</v>
      </c>
      <c r="G17" s="119">
        <v>46</v>
      </c>
      <c r="H17" s="119">
        <v>45</v>
      </c>
      <c r="I17" s="368"/>
      <c r="J17" s="391"/>
      <c r="K17" s="390"/>
      <c r="L17" s="389"/>
      <c r="M17" s="384"/>
      <c r="N17" s="384"/>
      <c r="O17" s="384"/>
      <c r="P17" s="384"/>
      <c r="Q17" s="384"/>
      <c r="R17" s="13"/>
    </row>
    <row r="18" spans="1:18" s="5" customFormat="1" ht="42" customHeight="1" x14ac:dyDescent="0.35">
      <c r="A18" s="372"/>
      <c r="B18" s="20"/>
      <c r="C18" s="44"/>
      <c r="D18" s="44"/>
      <c r="E18" s="44"/>
      <c r="F18" s="44"/>
      <c r="G18" s="44"/>
      <c r="H18" s="44"/>
      <c r="I18" s="366" t="s">
        <v>27</v>
      </c>
      <c r="J18" s="391"/>
      <c r="K18" s="51" t="s">
        <v>47</v>
      </c>
      <c r="L18" s="53">
        <f>M18+N18+O18+P18+Q18</f>
        <v>0</v>
      </c>
      <c r="M18" s="119"/>
      <c r="N18" s="119"/>
      <c r="O18" s="119"/>
      <c r="P18" s="119"/>
      <c r="Q18" s="119"/>
      <c r="R18" s="13"/>
    </row>
    <row r="19" spans="1:18" s="5" customFormat="1" ht="64.5" customHeight="1" x14ac:dyDescent="0.35">
      <c r="A19" s="372"/>
      <c r="B19" s="61"/>
      <c r="C19" s="62"/>
      <c r="D19" s="25"/>
      <c r="E19" s="25"/>
      <c r="F19" s="25"/>
      <c r="G19" s="25"/>
      <c r="H19" s="25"/>
      <c r="I19" s="368"/>
      <c r="J19" s="391"/>
      <c r="K19" s="121" t="s">
        <v>22</v>
      </c>
      <c r="L19" s="53">
        <f>M19+N19+O19+P19+Q19</f>
        <v>3600</v>
      </c>
      <c r="M19" s="119">
        <v>600</v>
      </c>
      <c r="N19" s="119">
        <v>650</v>
      </c>
      <c r="O19" s="119">
        <v>700</v>
      </c>
      <c r="P19" s="119">
        <v>850</v>
      </c>
      <c r="Q19" s="119">
        <v>800</v>
      </c>
      <c r="R19" s="13"/>
    </row>
    <row r="20" spans="1:18" s="5" customFormat="1" ht="42" customHeight="1" x14ac:dyDescent="0.35">
      <c r="A20" s="372"/>
      <c r="B20" s="385" t="s">
        <v>48</v>
      </c>
      <c r="C20" s="42"/>
      <c r="D20" s="47">
        <v>54.5</v>
      </c>
      <c r="E20" s="47">
        <v>54.5</v>
      </c>
      <c r="F20" s="47">
        <v>54.5</v>
      </c>
      <c r="G20" s="47">
        <v>54.5</v>
      </c>
      <c r="H20" s="47">
        <v>54.5</v>
      </c>
      <c r="I20" s="387" t="s">
        <v>28</v>
      </c>
      <c r="J20" s="391"/>
      <c r="K20" s="377" t="s">
        <v>47</v>
      </c>
      <c r="L20" s="388">
        <f>M20+N20+O20+P20+Q20</f>
        <v>0</v>
      </c>
      <c r="M20" s="383"/>
      <c r="N20" s="383"/>
      <c r="O20" s="383"/>
      <c r="P20" s="383"/>
      <c r="Q20" s="383"/>
      <c r="R20" s="13"/>
    </row>
    <row r="21" spans="1:18" s="5" customFormat="1" ht="31.5" customHeight="1" x14ac:dyDescent="0.35">
      <c r="A21" s="372"/>
      <c r="B21" s="386"/>
      <c r="C21" s="46"/>
      <c r="D21" s="47"/>
      <c r="E21" s="47"/>
      <c r="F21" s="47"/>
      <c r="G21" s="47"/>
      <c r="H21" s="47"/>
      <c r="I21" s="387"/>
      <c r="J21" s="391"/>
      <c r="K21" s="379"/>
      <c r="L21" s="389"/>
      <c r="M21" s="384"/>
      <c r="N21" s="384"/>
      <c r="O21" s="384"/>
      <c r="P21" s="384"/>
      <c r="Q21" s="384"/>
      <c r="R21" s="13"/>
    </row>
    <row r="22" spans="1:18" s="5" customFormat="1" ht="113.25" customHeight="1" x14ac:dyDescent="0.35">
      <c r="A22" s="372"/>
      <c r="B22" s="64" t="s">
        <v>8</v>
      </c>
      <c r="C22" s="65"/>
      <c r="D22" s="40"/>
      <c r="E22" s="40"/>
      <c r="F22" s="40"/>
      <c r="G22" s="40"/>
      <c r="H22" s="40"/>
      <c r="I22" s="368"/>
      <c r="J22" s="370"/>
      <c r="K22" s="66" t="s">
        <v>22</v>
      </c>
      <c r="L22" s="53">
        <f>M22+N22+O22+P22+Q22</f>
        <v>65600</v>
      </c>
      <c r="M22" s="119">
        <v>12580</v>
      </c>
      <c r="N22" s="119">
        <v>12840</v>
      </c>
      <c r="O22" s="119">
        <v>13100</v>
      </c>
      <c r="P22" s="119">
        <v>13380</v>
      </c>
      <c r="Q22" s="119">
        <v>13700</v>
      </c>
      <c r="R22" s="13"/>
    </row>
    <row r="23" spans="1:18" s="5" customFormat="1" ht="69.75" customHeight="1" x14ac:dyDescent="0.35">
      <c r="A23" s="372"/>
      <c r="B23" s="67"/>
      <c r="C23" s="68"/>
      <c r="D23" s="68"/>
      <c r="E23" s="68"/>
      <c r="F23" s="68"/>
      <c r="G23" s="68"/>
      <c r="H23" s="68"/>
      <c r="I23" s="68"/>
      <c r="J23" s="69"/>
      <c r="K23" s="70" t="s">
        <v>9</v>
      </c>
      <c r="L23" s="71">
        <f t="shared" ref="L23:Q23" si="2">L24+L25</f>
        <v>141849</v>
      </c>
      <c r="M23" s="71">
        <f t="shared" si="2"/>
        <v>27140</v>
      </c>
      <c r="N23" s="71">
        <f t="shared" si="2"/>
        <v>27744</v>
      </c>
      <c r="O23" s="71">
        <f t="shared" si="2"/>
        <v>28315</v>
      </c>
      <c r="P23" s="71">
        <f t="shared" si="2"/>
        <v>29040</v>
      </c>
      <c r="Q23" s="71">
        <f t="shared" si="2"/>
        <v>29610</v>
      </c>
      <c r="R23" s="13"/>
    </row>
    <row r="24" spans="1:18" s="5" customFormat="1" ht="96" customHeight="1" x14ac:dyDescent="0.35">
      <c r="A24" s="372"/>
      <c r="B24" s="18"/>
      <c r="C24" s="29"/>
      <c r="D24" s="29"/>
      <c r="E24" s="29"/>
      <c r="F24" s="29"/>
      <c r="G24" s="29"/>
      <c r="H24" s="29"/>
      <c r="I24" s="29"/>
      <c r="J24" s="72" t="s">
        <v>10</v>
      </c>
      <c r="K24" s="43" t="s">
        <v>33</v>
      </c>
      <c r="L24" s="53">
        <f t="shared" ref="L24:L31" si="3">M24+N24+O24+P24+Q24</f>
        <v>530</v>
      </c>
      <c r="M24" s="53">
        <f>M11+M13+M15+L18+M20</f>
        <v>100</v>
      </c>
      <c r="N24" s="53">
        <f>N11+N13+N15+M18+N20</f>
        <v>100</v>
      </c>
      <c r="O24" s="53">
        <f>O11+O13+O15+N18+O20</f>
        <v>100</v>
      </c>
      <c r="P24" s="53">
        <f>P11+P13+P15+O18+P20</f>
        <v>110</v>
      </c>
      <c r="Q24" s="53">
        <f>Q11+Q13+Q15+P18+Q20</f>
        <v>120</v>
      </c>
      <c r="R24" s="13"/>
    </row>
    <row r="25" spans="1:18" s="5" customFormat="1" ht="67.5" x14ac:dyDescent="0.35">
      <c r="A25" s="373"/>
      <c r="B25" s="73"/>
      <c r="C25" s="73"/>
      <c r="D25" s="73"/>
      <c r="E25" s="73"/>
      <c r="F25" s="73"/>
      <c r="G25" s="73"/>
      <c r="H25" s="73"/>
      <c r="I25" s="73"/>
      <c r="J25" s="74"/>
      <c r="K25" s="45" t="s">
        <v>22</v>
      </c>
      <c r="L25" s="53">
        <f t="shared" si="3"/>
        <v>141319</v>
      </c>
      <c r="M25" s="53">
        <f>M12+M14+M16+M19+M22</f>
        <v>27040</v>
      </c>
      <c r="N25" s="53">
        <f>N12+N14+N16+N19+N22</f>
        <v>27644</v>
      </c>
      <c r="O25" s="53">
        <f>O12+O14+O16+O19+O22</f>
        <v>28215</v>
      </c>
      <c r="P25" s="53">
        <f>P12+P14+P16+P19+P22</f>
        <v>28930</v>
      </c>
      <c r="Q25" s="53">
        <f>Q12+Q14+Q16+Q19+Q22</f>
        <v>29490</v>
      </c>
      <c r="R25" s="13"/>
    </row>
    <row r="26" spans="1:18" s="5" customFormat="1" ht="23.25" customHeight="1" x14ac:dyDescent="0.35">
      <c r="A26" s="371" t="s">
        <v>11</v>
      </c>
      <c r="B26" s="397" t="s">
        <v>57</v>
      </c>
      <c r="C26" s="454">
        <f>D26+E26+F26+G26+H26</f>
        <v>8.75</v>
      </c>
      <c r="D26" s="455">
        <v>1.65</v>
      </c>
      <c r="E26" s="455">
        <v>1.7</v>
      </c>
      <c r="F26" s="455">
        <v>1.8</v>
      </c>
      <c r="G26" s="455">
        <v>1.7</v>
      </c>
      <c r="H26" s="455">
        <v>1.9</v>
      </c>
      <c r="I26" s="366" t="s">
        <v>40</v>
      </c>
      <c r="J26" s="371" t="s">
        <v>82</v>
      </c>
      <c r="K26" s="51" t="s">
        <v>47</v>
      </c>
      <c r="L26" s="53">
        <f t="shared" si="3"/>
        <v>0</v>
      </c>
      <c r="M26" s="116"/>
      <c r="N26" s="116"/>
      <c r="O26" s="116"/>
      <c r="P26" s="116"/>
      <c r="Q26" s="116"/>
      <c r="R26" s="13"/>
    </row>
    <row r="27" spans="1:18" s="5" customFormat="1" ht="78" customHeight="1" x14ac:dyDescent="0.35">
      <c r="A27" s="372"/>
      <c r="B27" s="397"/>
      <c r="C27" s="454"/>
      <c r="D27" s="455"/>
      <c r="E27" s="455"/>
      <c r="F27" s="455"/>
      <c r="G27" s="455"/>
      <c r="H27" s="455"/>
      <c r="I27" s="368"/>
      <c r="J27" s="372"/>
      <c r="K27" s="121" t="s">
        <v>22</v>
      </c>
      <c r="L27" s="53">
        <f t="shared" si="3"/>
        <v>5215</v>
      </c>
      <c r="M27" s="116">
        <v>1000</v>
      </c>
      <c r="N27" s="116">
        <f>M27*1.02</f>
        <v>1020</v>
      </c>
      <c r="O27" s="116">
        <v>1040</v>
      </c>
      <c r="P27" s="116">
        <v>1065</v>
      </c>
      <c r="Q27" s="116">
        <v>1090</v>
      </c>
      <c r="R27" s="13"/>
    </row>
    <row r="28" spans="1:18" s="5" customFormat="1" ht="45.75" customHeight="1" x14ac:dyDescent="0.35">
      <c r="A28" s="372"/>
      <c r="B28" s="31"/>
      <c r="C28" s="25"/>
      <c r="D28" s="25"/>
      <c r="E28" s="25"/>
      <c r="F28" s="25"/>
      <c r="G28" s="25"/>
      <c r="H28" s="25"/>
      <c r="I28" s="371" t="s">
        <v>34</v>
      </c>
      <c r="J28" s="372"/>
      <c r="K28" s="51" t="s">
        <v>47</v>
      </c>
      <c r="L28" s="53">
        <f t="shared" si="3"/>
        <v>0</v>
      </c>
      <c r="M28" s="116"/>
      <c r="N28" s="116"/>
      <c r="O28" s="116"/>
      <c r="P28" s="116"/>
      <c r="Q28" s="116"/>
      <c r="R28" s="13"/>
    </row>
    <row r="29" spans="1:18" s="5" customFormat="1" ht="41.25" customHeight="1" x14ac:dyDescent="0.35">
      <c r="A29" s="372"/>
      <c r="B29" s="25"/>
      <c r="C29" s="25"/>
      <c r="D29" s="25"/>
      <c r="E29" s="25"/>
      <c r="F29" s="25"/>
      <c r="G29" s="25"/>
      <c r="H29" s="25"/>
      <c r="I29" s="373"/>
      <c r="J29" s="372"/>
      <c r="K29" s="35" t="s">
        <v>22</v>
      </c>
      <c r="L29" s="53">
        <f t="shared" si="3"/>
        <v>0</v>
      </c>
      <c r="M29" s="116"/>
      <c r="N29" s="116"/>
      <c r="O29" s="116"/>
      <c r="P29" s="116"/>
      <c r="Q29" s="116"/>
      <c r="R29" s="13"/>
    </row>
    <row r="30" spans="1:18" s="5" customFormat="1" ht="73.5" customHeight="1" x14ac:dyDescent="0.35">
      <c r="A30" s="372"/>
      <c r="B30" s="399" t="s">
        <v>12</v>
      </c>
      <c r="C30" s="454">
        <f>D30+E30+F30+G30+H30</f>
        <v>0.75</v>
      </c>
      <c r="D30" s="419">
        <v>0.15</v>
      </c>
      <c r="E30" s="419">
        <v>0.15</v>
      </c>
      <c r="F30" s="364">
        <v>0.15</v>
      </c>
      <c r="G30" s="364">
        <v>0.15</v>
      </c>
      <c r="H30" s="364">
        <v>0.15</v>
      </c>
      <c r="I30" s="400" t="s">
        <v>39</v>
      </c>
      <c r="J30" s="372"/>
      <c r="K30" s="51" t="s">
        <v>47</v>
      </c>
      <c r="L30" s="53">
        <f t="shared" si="3"/>
        <v>0</v>
      </c>
      <c r="M30" s="116"/>
      <c r="N30" s="116"/>
      <c r="O30" s="116"/>
      <c r="P30" s="116"/>
      <c r="Q30" s="116"/>
      <c r="R30" s="13"/>
    </row>
    <row r="31" spans="1:18" s="5" customFormat="1" ht="50.25" customHeight="1" x14ac:dyDescent="0.35">
      <c r="A31" s="372"/>
      <c r="B31" s="399"/>
      <c r="C31" s="430"/>
      <c r="D31" s="419"/>
      <c r="E31" s="419"/>
      <c r="F31" s="364"/>
      <c r="G31" s="364"/>
      <c r="H31" s="364"/>
      <c r="I31" s="400"/>
      <c r="J31" s="373"/>
      <c r="K31" s="49" t="s">
        <v>22</v>
      </c>
      <c r="L31" s="53">
        <f t="shared" si="3"/>
        <v>570</v>
      </c>
      <c r="M31" s="116">
        <v>100</v>
      </c>
      <c r="N31" s="116">
        <v>110</v>
      </c>
      <c r="O31" s="116">
        <v>115</v>
      </c>
      <c r="P31" s="116">
        <v>120</v>
      </c>
      <c r="Q31" s="116">
        <v>125</v>
      </c>
      <c r="R31" s="13"/>
    </row>
    <row r="32" spans="1:18" s="5" customFormat="1" ht="47.25" customHeight="1" x14ac:dyDescent="0.35">
      <c r="A32" s="372"/>
      <c r="B32" s="18"/>
      <c r="C32" s="28"/>
      <c r="D32" s="29"/>
      <c r="E32" s="29"/>
      <c r="F32" s="29"/>
      <c r="G32" s="29"/>
      <c r="H32" s="29"/>
      <c r="I32" s="29"/>
      <c r="J32" s="30"/>
      <c r="K32" s="403" t="s">
        <v>13</v>
      </c>
      <c r="L32" s="401">
        <f>L34+L35</f>
        <v>5785</v>
      </c>
      <c r="M32" s="401">
        <f>M35</f>
        <v>1100</v>
      </c>
      <c r="N32" s="401">
        <f>N35</f>
        <v>1130</v>
      </c>
      <c r="O32" s="401">
        <f>O35</f>
        <v>1155</v>
      </c>
      <c r="P32" s="401">
        <f>P35</f>
        <v>1185</v>
      </c>
      <c r="Q32" s="401">
        <f>Q35</f>
        <v>1215</v>
      </c>
      <c r="R32" s="13"/>
    </row>
    <row r="33" spans="1:18" s="5" customFormat="1" ht="47.25" customHeight="1" x14ac:dyDescent="0.35">
      <c r="A33" s="372"/>
      <c r="B33" s="18"/>
      <c r="C33" s="28"/>
      <c r="D33" s="29"/>
      <c r="E33" s="29"/>
      <c r="F33" s="29"/>
      <c r="G33" s="29"/>
      <c r="H33" s="29"/>
      <c r="I33" s="29"/>
      <c r="J33" s="30"/>
      <c r="K33" s="403"/>
      <c r="L33" s="402"/>
      <c r="M33" s="402"/>
      <c r="N33" s="402"/>
      <c r="O33" s="402"/>
      <c r="P33" s="402"/>
      <c r="Q33" s="402"/>
      <c r="R33" s="13"/>
    </row>
    <row r="34" spans="1:18" s="5" customFormat="1" ht="69.75" customHeight="1" x14ac:dyDescent="0.35">
      <c r="A34" s="372"/>
      <c r="B34" s="18"/>
      <c r="C34" s="28"/>
      <c r="D34" s="29"/>
      <c r="E34" s="29"/>
      <c r="F34" s="29"/>
      <c r="G34" s="29"/>
      <c r="H34" s="29"/>
      <c r="I34" s="29"/>
      <c r="J34" s="57" t="s">
        <v>10</v>
      </c>
      <c r="K34" s="43" t="s">
        <v>47</v>
      </c>
      <c r="L34" s="56">
        <f t="shared" ref="L34:L44" si="4">M34+N34+O34+P34+Q34</f>
        <v>0</v>
      </c>
      <c r="M34" s="56">
        <f t="shared" ref="M34:Q35" si="5">M26+M28+M30</f>
        <v>0</v>
      </c>
      <c r="N34" s="56">
        <f t="shared" si="5"/>
        <v>0</v>
      </c>
      <c r="O34" s="56">
        <f t="shared" si="5"/>
        <v>0</v>
      </c>
      <c r="P34" s="56">
        <f t="shared" si="5"/>
        <v>0</v>
      </c>
      <c r="Q34" s="56">
        <f t="shared" si="5"/>
        <v>0</v>
      </c>
      <c r="R34" s="13"/>
    </row>
    <row r="35" spans="1:18" s="5" customFormat="1" ht="67.5" x14ac:dyDescent="0.35">
      <c r="A35" s="373"/>
      <c r="B35" s="18"/>
      <c r="C35" s="28"/>
      <c r="D35" s="29"/>
      <c r="E35" s="29"/>
      <c r="F35" s="29"/>
      <c r="G35" s="29"/>
      <c r="H35" s="29"/>
      <c r="I35" s="29"/>
      <c r="J35" s="30"/>
      <c r="K35" s="117" t="s">
        <v>22</v>
      </c>
      <c r="L35" s="53">
        <f t="shared" si="4"/>
        <v>5785</v>
      </c>
      <c r="M35" s="56">
        <f t="shared" si="5"/>
        <v>1100</v>
      </c>
      <c r="N35" s="56">
        <f t="shared" si="5"/>
        <v>1130</v>
      </c>
      <c r="O35" s="56">
        <f t="shared" si="5"/>
        <v>1155</v>
      </c>
      <c r="P35" s="56">
        <f t="shared" si="5"/>
        <v>1185</v>
      </c>
      <c r="Q35" s="56">
        <f t="shared" si="5"/>
        <v>1215</v>
      </c>
      <c r="R35" s="13"/>
    </row>
    <row r="36" spans="1:18" s="5" customFormat="1" ht="116.25" customHeight="1" x14ac:dyDescent="0.35">
      <c r="A36" s="371" t="s">
        <v>14</v>
      </c>
      <c r="B36" s="115" t="s">
        <v>15</v>
      </c>
      <c r="C36" s="75"/>
      <c r="D36" s="76"/>
      <c r="E36" s="76"/>
      <c r="F36" s="77"/>
      <c r="G36" s="76"/>
      <c r="H36" s="78"/>
      <c r="I36" s="404" t="s">
        <v>76</v>
      </c>
      <c r="J36" s="369" t="s">
        <v>82</v>
      </c>
      <c r="K36" s="19" t="s">
        <v>47</v>
      </c>
      <c r="L36" s="53">
        <f t="shared" si="4"/>
        <v>0</v>
      </c>
      <c r="M36" s="119"/>
      <c r="N36" s="119"/>
      <c r="O36" s="119"/>
      <c r="P36" s="119"/>
      <c r="Q36" s="119"/>
      <c r="R36" s="13"/>
    </row>
    <row r="37" spans="1:18" s="5" customFormat="1" ht="73.5" customHeight="1" x14ac:dyDescent="0.35">
      <c r="A37" s="372"/>
      <c r="B37" s="115" t="s">
        <v>49</v>
      </c>
      <c r="C37" s="79"/>
      <c r="D37" s="76"/>
      <c r="E37" s="76"/>
      <c r="F37" s="76"/>
      <c r="G37" s="76"/>
      <c r="H37" s="76"/>
      <c r="I37" s="405"/>
      <c r="J37" s="370"/>
      <c r="K37" s="66" t="s">
        <v>22</v>
      </c>
      <c r="L37" s="53">
        <f t="shared" si="4"/>
        <v>1565</v>
      </c>
      <c r="M37" s="116">
        <v>300</v>
      </c>
      <c r="N37" s="116">
        <v>305</v>
      </c>
      <c r="O37" s="116">
        <v>310</v>
      </c>
      <c r="P37" s="116">
        <v>320</v>
      </c>
      <c r="Q37" s="116">
        <v>330</v>
      </c>
      <c r="R37" s="13"/>
    </row>
    <row r="38" spans="1:18" s="5" customFormat="1" ht="23.25" x14ac:dyDescent="0.35">
      <c r="A38" s="372"/>
      <c r="B38" s="80"/>
      <c r="C38" s="18"/>
      <c r="D38" s="18"/>
      <c r="E38" s="18"/>
      <c r="F38" s="18"/>
      <c r="G38" s="18"/>
      <c r="H38" s="18"/>
      <c r="I38" s="28"/>
      <c r="J38" s="33"/>
      <c r="K38" s="81" t="s">
        <v>16</v>
      </c>
      <c r="L38" s="53">
        <f t="shared" si="4"/>
        <v>1565</v>
      </c>
      <c r="M38" s="56">
        <f>M40</f>
        <v>300</v>
      </c>
      <c r="N38" s="56">
        <f>N40</f>
        <v>305</v>
      </c>
      <c r="O38" s="56">
        <f>O40</f>
        <v>310</v>
      </c>
      <c r="P38" s="56">
        <f>P40</f>
        <v>320</v>
      </c>
      <c r="Q38" s="56">
        <f>Q40</f>
        <v>330</v>
      </c>
      <c r="R38" s="13"/>
    </row>
    <row r="39" spans="1:18" s="5" customFormat="1" ht="137.25" customHeight="1" x14ac:dyDescent="0.35">
      <c r="A39" s="372"/>
      <c r="B39" s="34"/>
      <c r="C39" s="18"/>
      <c r="D39" s="18"/>
      <c r="E39" s="18"/>
      <c r="F39" s="18"/>
      <c r="G39" s="18"/>
      <c r="H39" s="18"/>
      <c r="I39" s="28"/>
      <c r="J39" s="57" t="s">
        <v>10</v>
      </c>
      <c r="K39" s="82" t="s">
        <v>47</v>
      </c>
      <c r="L39" s="53">
        <f t="shared" si="4"/>
        <v>0</v>
      </c>
      <c r="M39" s="56">
        <f t="shared" ref="M39:Q40" si="6">M36</f>
        <v>0</v>
      </c>
      <c r="N39" s="56">
        <f t="shared" si="6"/>
        <v>0</v>
      </c>
      <c r="O39" s="56">
        <f t="shared" si="6"/>
        <v>0</v>
      </c>
      <c r="P39" s="56">
        <f t="shared" si="6"/>
        <v>0</v>
      </c>
      <c r="Q39" s="56">
        <f t="shared" si="6"/>
        <v>0</v>
      </c>
      <c r="R39" s="13"/>
    </row>
    <row r="40" spans="1:18" s="5" customFormat="1" ht="93.75" customHeight="1" x14ac:dyDescent="0.35">
      <c r="A40" s="373"/>
      <c r="B40" s="83"/>
      <c r="C40" s="41"/>
      <c r="D40" s="41"/>
      <c r="E40" s="41"/>
      <c r="F40" s="41"/>
      <c r="G40" s="41"/>
      <c r="H40" s="41"/>
      <c r="I40" s="84"/>
      <c r="J40" s="85"/>
      <c r="K40" s="86" t="s">
        <v>22</v>
      </c>
      <c r="L40" s="53">
        <f t="shared" si="4"/>
        <v>1565</v>
      </c>
      <c r="M40" s="53">
        <f t="shared" si="6"/>
        <v>300</v>
      </c>
      <c r="N40" s="53">
        <f t="shared" si="6"/>
        <v>305</v>
      </c>
      <c r="O40" s="53">
        <f t="shared" si="6"/>
        <v>310</v>
      </c>
      <c r="P40" s="53">
        <f t="shared" si="6"/>
        <v>320</v>
      </c>
      <c r="Q40" s="53">
        <f t="shared" si="6"/>
        <v>330</v>
      </c>
      <c r="R40" s="13"/>
    </row>
    <row r="41" spans="1:18" s="5" customFormat="1" ht="38.25" customHeight="1" x14ac:dyDescent="0.35">
      <c r="A41" s="371" t="s">
        <v>17</v>
      </c>
      <c r="B41" s="366" t="s">
        <v>50</v>
      </c>
      <c r="C41" s="421">
        <f>D41+E41+F41+G41+H41</f>
        <v>187</v>
      </c>
      <c r="D41" s="383">
        <v>37.4</v>
      </c>
      <c r="E41" s="383">
        <v>37.4</v>
      </c>
      <c r="F41" s="383">
        <v>37.4</v>
      </c>
      <c r="G41" s="383">
        <v>37.4</v>
      </c>
      <c r="H41" s="383">
        <v>37.4</v>
      </c>
      <c r="I41" s="407" t="s">
        <v>18</v>
      </c>
      <c r="J41" s="369" t="s">
        <v>82</v>
      </c>
      <c r="K41" s="51" t="s">
        <v>47</v>
      </c>
      <c r="L41" s="53">
        <f t="shared" si="4"/>
        <v>0</v>
      </c>
      <c r="M41" s="116"/>
      <c r="N41" s="116"/>
      <c r="O41" s="116"/>
      <c r="P41" s="116"/>
      <c r="Q41" s="116"/>
      <c r="R41" s="13"/>
    </row>
    <row r="42" spans="1:18" s="5" customFormat="1" ht="60" customHeight="1" x14ac:dyDescent="0.35">
      <c r="A42" s="372"/>
      <c r="B42" s="368"/>
      <c r="C42" s="422"/>
      <c r="D42" s="384"/>
      <c r="E42" s="384"/>
      <c r="F42" s="384"/>
      <c r="G42" s="384"/>
      <c r="H42" s="384"/>
      <c r="I42" s="407"/>
      <c r="J42" s="391"/>
      <c r="K42" s="52" t="s">
        <v>22</v>
      </c>
      <c r="L42" s="53">
        <f t="shared" si="4"/>
        <v>39415</v>
      </c>
      <c r="M42" s="116">
        <v>7570</v>
      </c>
      <c r="N42" s="116">
        <v>7725</v>
      </c>
      <c r="O42" s="116">
        <v>7880</v>
      </c>
      <c r="P42" s="116">
        <v>8040</v>
      </c>
      <c r="Q42" s="116">
        <v>8200</v>
      </c>
      <c r="R42" s="13"/>
    </row>
    <row r="43" spans="1:18" s="5" customFormat="1" ht="96" customHeight="1" x14ac:dyDescent="0.35">
      <c r="A43" s="372"/>
      <c r="B43" s="114" t="s">
        <v>58</v>
      </c>
      <c r="C43" s="60">
        <f>D43+E43+F43+G43+H43</f>
        <v>294</v>
      </c>
      <c r="D43" s="119">
        <v>60</v>
      </c>
      <c r="E43" s="119">
        <v>60</v>
      </c>
      <c r="F43" s="119">
        <v>59</v>
      </c>
      <c r="G43" s="119">
        <v>58</v>
      </c>
      <c r="H43" s="119">
        <v>57</v>
      </c>
      <c r="I43" s="114" t="s">
        <v>78</v>
      </c>
      <c r="J43" s="391"/>
      <c r="K43" s="52" t="s">
        <v>22</v>
      </c>
      <c r="L43" s="53">
        <f t="shared" si="4"/>
        <v>65170</v>
      </c>
      <c r="M43" s="116">
        <v>12900</v>
      </c>
      <c r="N43" s="116">
        <v>13000</v>
      </c>
      <c r="O43" s="116">
        <v>13050</v>
      </c>
      <c r="P43" s="116">
        <v>13100</v>
      </c>
      <c r="Q43" s="116">
        <v>13120</v>
      </c>
      <c r="R43" s="13"/>
    </row>
    <row r="44" spans="1:18" s="5" customFormat="1" ht="31.5" customHeight="1" x14ac:dyDescent="0.35">
      <c r="A44" s="372"/>
      <c r="B44" s="423"/>
      <c r="C44" s="425"/>
      <c r="D44" s="425"/>
      <c r="E44" s="425"/>
      <c r="F44" s="425"/>
      <c r="G44" s="425"/>
      <c r="H44" s="427"/>
      <c r="I44" s="407" t="s">
        <v>29</v>
      </c>
      <c r="J44" s="391"/>
      <c r="K44" s="51" t="s">
        <v>47</v>
      </c>
      <c r="L44" s="53">
        <f t="shared" si="4"/>
        <v>0</v>
      </c>
      <c r="M44" s="116"/>
      <c r="N44" s="116"/>
      <c r="O44" s="116"/>
      <c r="P44" s="116"/>
      <c r="Q44" s="116"/>
      <c r="R44" s="14"/>
    </row>
    <row r="45" spans="1:18" s="5" customFormat="1" ht="75" customHeight="1" x14ac:dyDescent="0.35">
      <c r="A45" s="372"/>
      <c r="B45" s="424"/>
      <c r="C45" s="426"/>
      <c r="D45" s="426"/>
      <c r="E45" s="426"/>
      <c r="F45" s="426"/>
      <c r="G45" s="426"/>
      <c r="H45" s="428"/>
      <c r="I45" s="407"/>
      <c r="J45" s="370"/>
      <c r="K45" s="52" t="s">
        <v>22</v>
      </c>
      <c r="L45" s="53">
        <f>M45+N45+O45+P45+Q45</f>
        <v>35135</v>
      </c>
      <c r="M45" s="116">
        <v>6750</v>
      </c>
      <c r="N45" s="116">
        <v>6885</v>
      </c>
      <c r="O45" s="116">
        <v>7025</v>
      </c>
      <c r="P45" s="116">
        <v>7165</v>
      </c>
      <c r="Q45" s="116">
        <v>7310</v>
      </c>
      <c r="R45" s="13"/>
    </row>
    <row r="46" spans="1:18" s="5" customFormat="1" ht="39" customHeight="1" x14ac:dyDescent="0.35">
      <c r="A46" s="372"/>
      <c r="B46" s="375" t="s">
        <v>51</v>
      </c>
      <c r="C46" s="87">
        <f t="shared" ref="C46:C51" si="7">D46+E46+F46+G46+H46</f>
        <v>0</v>
      </c>
      <c r="D46" s="88"/>
      <c r="E46" s="88"/>
      <c r="F46" s="88"/>
      <c r="G46" s="88"/>
      <c r="H46" s="88"/>
      <c r="I46" s="366" t="s">
        <v>79</v>
      </c>
      <c r="J46" s="371" t="s">
        <v>82</v>
      </c>
      <c r="K46" s="51" t="s">
        <v>47</v>
      </c>
      <c r="L46" s="53">
        <f t="shared" ref="L46:L51" si="8">M46+N46+O46+P46+Q46</f>
        <v>0</v>
      </c>
      <c r="M46" s="116"/>
      <c r="N46" s="116"/>
      <c r="O46" s="116"/>
      <c r="P46" s="116"/>
      <c r="Q46" s="116"/>
      <c r="R46" s="13"/>
    </row>
    <row r="47" spans="1:18" s="5" customFormat="1" ht="84.75" customHeight="1" x14ac:dyDescent="0.35">
      <c r="A47" s="372"/>
      <c r="B47" s="399"/>
      <c r="C47" s="89">
        <f t="shared" si="7"/>
        <v>0</v>
      </c>
      <c r="D47" s="88"/>
      <c r="E47" s="88"/>
      <c r="F47" s="88"/>
      <c r="G47" s="88"/>
      <c r="H47" s="88"/>
      <c r="I47" s="368"/>
      <c r="J47" s="372"/>
      <c r="K47" s="52" t="s">
        <v>22</v>
      </c>
      <c r="L47" s="53">
        <f t="shared" si="8"/>
        <v>0</v>
      </c>
      <c r="M47" s="116"/>
      <c r="N47" s="116"/>
      <c r="O47" s="116"/>
      <c r="P47" s="116"/>
      <c r="Q47" s="116"/>
      <c r="R47" s="13"/>
    </row>
    <row r="48" spans="1:18" s="5" customFormat="1" ht="42" customHeight="1" x14ac:dyDescent="0.35">
      <c r="A48" s="372"/>
      <c r="B48" s="399" t="s">
        <v>52</v>
      </c>
      <c r="C48" s="89">
        <f t="shared" si="7"/>
        <v>0</v>
      </c>
      <c r="D48" s="88"/>
      <c r="E48" s="88"/>
      <c r="F48" s="88"/>
      <c r="G48" s="88"/>
      <c r="H48" s="88"/>
      <c r="I48" s="366" t="s">
        <v>80</v>
      </c>
      <c r="J48" s="372"/>
      <c r="K48" s="51" t="s">
        <v>47</v>
      </c>
      <c r="L48" s="53">
        <f t="shared" si="8"/>
        <v>0</v>
      </c>
      <c r="M48" s="116"/>
      <c r="N48" s="116"/>
      <c r="O48" s="116"/>
      <c r="P48" s="116"/>
      <c r="Q48" s="116"/>
      <c r="R48" s="13"/>
    </row>
    <row r="49" spans="1:18" s="5" customFormat="1" ht="80.25" customHeight="1" x14ac:dyDescent="0.35">
      <c r="A49" s="372"/>
      <c r="B49" s="399"/>
      <c r="C49" s="89">
        <f t="shared" si="7"/>
        <v>0</v>
      </c>
      <c r="D49" s="88"/>
      <c r="E49" s="88"/>
      <c r="F49" s="88"/>
      <c r="G49" s="88"/>
      <c r="H49" s="88"/>
      <c r="I49" s="368"/>
      <c r="J49" s="372"/>
      <c r="K49" s="52" t="s">
        <v>22</v>
      </c>
      <c r="L49" s="53">
        <f t="shared" si="8"/>
        <v>0</v>
      </c>
      <c r="M49" s="116"/>
      <c r="N49" s="116"/>
      <c r="O49" s="116"/>
      <c r="P49" s="116"/>
      <c r="Q49" s="116"/>
      <c r="R49" s="13"/>
    </row>
    <row r="50" spans="1:18" s="5" customFormat="1" ht="62.25" customHeight="1" x14ac:dyDescent="0.35">
      <c r="A50" s="372"/>
      <c r="B50" s="399" t="s">
        <v>53</v>
      </c>
      <c r="C50" s="89">
        <f t="shared" si="7"/>
        <v>0</v>
      </c>
      <c r="D50" s="88"/>
      <c r="E50" s="88"/>
      <c r="F50" s="88"/>
      <c r="G50" s="88"/>
      <c r="H50" s="88"/>
      <c r="I50" s="366" t="s">
        <v>81</v>
      </c>
      <c r="J50" s="372"/>
      <c r="K50" s="51" t="s">
        <v>47</v>
      </c>
      <c r="L50" s="53">
        <f t="shared" si="8"/>
        <v>0</v>
      </c>
      <c r="M50" s="116"/>
      <c r="N50" s="116"/>
      <c r="O50" s="116"/>
      <c r="P50" s="116"/>
      <c r="Q50" s="116"/>
      <c r="R50" s="13"/>
    </row>
    <row r="51" spans="1:18" s="5" customFormat="1" ht="60" customHeight="1" x14ac:dyDescent="0.35">
      <c r="A51" s="373"/>
      <c r="B51" s="399"/>
      <c r="C51" s="89">
        <f t="shared" si="7"/>
        <v>100</v>
      </c>
      <c r="D51" s="88">
        <v>20</v>
      </c>
      <c r="E51" s="88">
        <v>20</v>
      </c>
      <c r="F51" s="88">
        <v>20</v>
      </c>
      <c r="G51" s="88">
        <v>20</v>
      </c>
      <c r="H51" s="88">
        <v>20</v>
      </c>
      <c r="I51" s="368"/>
      <c r="J51" s="373"/>
      <c r="K51" s="52" t="s">
        <v>22</v>
      </c>
      <c r="L51" s="53">
        <f t="shared" si="8"/>
        <v>1307</v>
      </c>
      <c r="M51" s="116">
        <v>250</v>
      </c>
      <c r="N51" s="116">
        <f>M51*1.02</f>
        <v>255</v>
      </c>
      <c r="O51" s="116">
        <v>260</v>
      </c>
      <c r="P51" s="116">
        <v>267</v>
      </c>
      <c r="Q51" s="116">
        <v>275</v>
      </c>
      <c r="R51" s="13"/>
    </row>
    <row r="52" spans="1:18" s="5" customFormat="1" ht="87.75" customHeight="1" x14ac:dyDescent="0.35">
      <c r="A52" s="90"/>
      <c r="B52" s="18"/>
      <c r="C52" s="112"/>
      <c r="D52" s="29"/>
      <c r="E52" s="29"/>
      <c r="F52" s="29"/>
      <c r="G52" s="29"/>
      <c r="H52" s="29"/>
      <c r="I52" s="29"/>
      <c r="J52" s="91"/>
      <c r="K52" s="92" t="s">
        <v>19</v>
      </c>
      <c r="L52" s="53">
        <f t="shared" ref="L52:L57" si="9">M52+N52+O52+P52+Q52</f>
        <v>141027</v>
      </c>
      <c r="M52" s="93">
        <f>M53+M54</f>
        <v>27470</v>
      </c>
      <c r="N52" s="93">
        <f>N53+N54</f>
        <v>27865</v>
      </c>
      <c r="O52" s="93">
        <f>O53+O54</f>
        <v>28215</v>
      </c>
      <c r="P52" s="93">
        <f>P53+P54</f>
        <v>28572</v>
      </c>
      <c r="Q52" s="93">
        <f>Q53+Q54</f>
        <v>28905</v>
      </c>
      <c r="R52" s="13"/>
    </row>
    <row r="53" spans="1:18" s="5" customFormat="1" ht="95.25" customHeight="1" x14ac:dyDescent="0.35">
      <c r="A53" s="90"/>
      <c r="B53" s="18"/>
      <c r="C53" s="18"/>
      <c r="D53" s="29"/>
      <c r="E53" s="29"/>
      <c r="F53" s="29"/>
      <c r="G53" s="29"/>
      <c r="H53" s="29"/>
      <c r="I53" s="29"/>
      <c r="J53" s="57" t="s">
        <v>20</v>
      </c>
      <c r="K53" s="58" t="s">
        <v>47</v>
      </c>
      <c r="L53" s="53">
        <f t="shared" si="9"/>
        <v>0</v>
      </c>
      <c r="M53" s="94">
        <f t="shared" ref="M53:Q53" si="10">M41+M44+M46+M48+M50</f>
        <v>0</v>
      </c>
      <c r="N53" s="94">
        <f t="shared" si="10"/>
        <v>0</v>
      </c>
      <c r="O53" s="94">
        <f t="shared" si="10"/>
        <v>0</v>
      </c>
      <c r="P53" s="94">
        <f t="shared" si="10"/>
        <v>0</v>
      </c>
      <c r="Q53" s="94">
        <f t="shared" si="10"/>
        <v>0</v>
      </c>
      <c r="R53" s="13"/>
    </row>
    <row r="54" spans="1:18" s="5" customFormat="1" ht="75" customHeight="1" x14ac:dyDescent="0.35">
      <c r="A54" s="90"/>
      <c r="B54" s="18"/>
      <c r="C54" s="18"/>
      <c r="D54" s="29"/>
      <c r="E54" s="29"/>
      <c r="F54" s="29"/>
      <c r="G54" s="29"/>
      <c r="H54" s="29"/>
      <c r="I54" s="29"/>
      <c r="J54" s="30"/>
      <c r="K54" s="45" t="s">
        <v>22</v>
      </c>
      <c r="L54" s="53">
        <f t="shared" si="9"/>
        <v>141027</v>
      </c>
      <c r="M54" s="94">
        <f>M42+M45+M47+M49+M51+M43</f>
        <v>27470</v>
      </c>
      <c r="N54" s="94">
        <f t="shared" ref="N54:Q54" si="11">N42+N45+N47+N49+N51+N43</f>
        <v>27865</v>
      </c>
      <c r="O54" s="94">
        <f t="shared" si="11"/>
        <v>28215</v>
      </c>
      <c r="P54" s="94">
        <f t="shared" si="11"/>
        <v>28572</v>
      </c>
      <c r="Q54" s="94">
        <f t="shared" si="11"/>
        <v>28905</v>
      </c>
      <c r="R54" s="13"/>
    </row>
    <row r="55" spans="1:18" s="5" customFormat="1" ht="109.5" customHeight="1" x14ac:dyDescent="0.35">
      <c r="A55" s="412"/>
      <c r="B55" s="413"/>
      <c r="C55" s="25"/>
      <c r="D55" s="25"/>
      <c r="E55" s="25"/>
      <c r="F55" s="25"/>
      <c r="G55" s="25"/>
      <c r="H55" s="25"/>
      <c r="I55" s="25"/>
      <c r="J55" s="95"/>
      <c r="K55" s="96" t="s">
        <v>21</v>
      </c>
      <c r="L55" s="97">
        <f t="shared" ref="L55:Q55" si="12">L56+L57</f>
        <v>290226</v>
      </c>
      <c r="M55" s="97">
        <f t="shared" si="12"/>
        <v>56010</v>
      </c>
      <c r="N55" s="97">
        <f t="shared" si="12"/>
        <v>57044</v>
      </c>
      <c r="O55" s="97">
        <f t="shared" si="12"/>
        <v>57995</v>
      </c>
      <c r="P55" s="97">
        <f t="shared" si="12"/>
        <v>59117</v>
      </c>
      <c r="Q55" s="97">
        <f t="shared" si="12"/>
        <v>60060</v>
      </c>
      <c r="R55" s="13"/>
    </row>
    <row r="56" spans="1:18" s="5" customFormat="1" ht="39" customHeight="1" x14ac:dyDescent="0.35">
      <c r="A56" s="24"/>
      <c r="B56" s="25"/>
      <c r="C56" s="25"/>
      <c r="D56" s="25"/>
      <c r="E56" s="25"/>
      <c r="F56" s="25"/>
      <c r="G56" s="25"/>
      <c r="H56" s="25"/>
      <c r="I56" s="25"/>
      <c r="J56" s="98" t="s">
        <v>20</v>
      </c>
      <c r="K56" s="38" t="s">
        <v>47</v>
      </c>
      <c r="L56" s="97">
        <f t="shared" si="9"/>
        <v>530</v>
      </c>
      <c r="M56" s="97">
        <f>M24+M39+M53+M34</f>
        <v>100</v>
      </c>
      <c r="N56" s="97">
        <f t="shared" ref="N56:Q56" si="13">N24+N39+N53+N34</f>
        <v>100</v>
      </c>
      <c r="O56" s="97">
        <f t="shared" si="13"/>
        <v>100</v>
      </c>
      <c r="P56" s="97">
        <f t="shared" si="13"/>
        <v>110</v>
      </c>
      <c r="Q56" s="97">
        <f t="shared" si="13"/>
        <v>120</v>
      </c>
      <c r="R56" s="13"/>
    </row>
    <row r="57" spans="1:18" s="5" customFormat="1" ht="62.25" customHeight="1" x14ac:dyDescent="0.35">
      <c r="A57" s="99"/>
      <c r="B57" s="100"/>
      <c r="C57" s="100"/>
      <c r="D57" s="100"/>
      <c r="E57" s="100"/>
      <c r="F57" s="100"/>
      <c r="G57" s="100"/>
      <c r="H57" s="100"/>
      <c r="I57" s="100"/>
      <c r="J57" s="101"/>
      <c r="K57" s="39" t="s">
        <v>22</v>
      </c>
      <c r="L57" s="97">
        <f t="shared" si="9"/>
        <v>289696</v>
      </c>
      <c r="M57" s="97">
        <f>M10+M25+M35+M40+M54</f>
        <v>55910</v>
      </c>
      <c r="N57" s="97">
        <f t="shared" ref="N57:Q57" si="14">N10+N25+N35+N40+N54</f>
        <v>56944</v>
      </c>
      <c r="O57" s="97">
        <f t="shared" si="14"/>
        <v>57895</v>
      </c>
      <c r="P57" s="97">
        <f t="shared" si="14"/>
        <v>59007</v>
      </c>
      <c r="Q57" s="97">
        <f t="shared" si="14"/>
        <v>59940</v>
      </c>
      <c r="R57" s="13"/>
    </row>
    <row r="58" spans="1:18" ht="23.25" x14ac:dyDescent="0.35">
      <c r="A58" s="23"/>
      <c r="B58" s="23"/>
      <c r="C58" s="23"/>
      <c r="D58" s="23"/>
      <c r="E58" s="23"/>
      <c r="F58" s="23"/>
      <c r="G58" s="23"/>
      <c r="H58" s="23"/>
      <c r="I58" s="23"/>
      <c r="J58" s="37"/>
      <c r="K58" s="36"/>
      <c r="L58" s="23"/>
      <c r="M58" s="23"/>
      <c r="N58" s="23"/>
      <c r="O58" s="23"/>
      <c r="P58" s="23"/>
      <c r="Q58" s="23"/>
      <c r="R58" s="17"/>
    </row>
    <row r="59" spans="1:18" ht="30.75" customHeight="1" x14ac:dyDescent="0.35">
      <c r="A59" s="23"/>
      <c r="B59" s="23"/>
      <c r="C59" s="23"/>
      <c r="D59" s="23"/>
      <c r="E59" s="23"/>
      <c r="F59" s="23"/>
      <c r="G59" s="23"/>
      <c r="H59" s="23"/>
      <c r="I59" s="23"/>
      <c r="J59" s="37"/>
      <c r="K59" s="36"/>
      <c r="L59" s="23"/>
      <c r="M59" s="23"/>
      <c r="N59" s="23"/>
      <c r="O59" s="23"/>
      <c r="P59" s="23"/>
      <c r="Q59" s="23"/>
      <c r="R59" s="17"/>
    </row>
    <row r="60" spans="1:18" ht="30.75" customHeight="1" x14ac:dyDescent="0.35">
      <c r="A60" s="23"/>
      <c r="B60" s="23"/>
      <c r="C60" s="23"/>
      <c r="D60" s="23"/>
      <c r="E60" s="23"/>
      <c r="F60" s="23"/>
      <c r="G60" s="23"/>
      <c r="H60" s="23"/>
      <c r="I60" s="23"/>
      <c r="J60" s="37"/>
      <c r="K60" s="36"/>
      <c r="L60" s="23"/>
      <c r="M60" s="23"/>
      <c r="N60" s="23"/>
      <c r="O60" s="23"/>
      <c r="P60" s="23"/>
      <c r="Q60" s="23"/>
      <c r="R60" s="17"/>
    </row>
    <row r="61" spans="1:18" ht="30.75" customHeight="1" x14ac:dyDescent="0.3">
      <c r="A61" s="414" t="s">
        <v>60</v>
      </c>
      <c r="B61" s="414"/>
      <c r="C61" s="414"/>
      <c r="D61" s="414"/>
      <c r="E61" s="414"/>
      <c r="F61" s="414"/>
      <c r="G61" s="414"/>
      <c r="H61" s="414"/>
      <c r="I61" s="414"/>
      <c r="J61" s="414"/>
      <c r="K61" s="414"/>
      <c r="L61" s="414"/>
      <c r="M61" s="414"/>
      <c r="N61" s="414"/>
      <c r="O61" s="414"/>
      <c r="P61" s="414"/>
      <c r="Q61" s="414"/>
      <c r="R61" s="17"/>
    </row>
    <row r="62" spans="1:18" ht="32.25" customHeight="1" x14ac:dyDescent="0.4">
      <c r="A62" s="415"/>
      <c r="B62" s="415"/>
      <c r="C62" s="415"/>
      <c r="D62" s="415"/>
      <c r="E62" s="415"/>
      <c r="F62" s="415"/>
      <c r="G62" s="415"/>
      <c r="H62" s="415"/>
      <c r="I62" s="415"/>
      <c r="J62" s="415"/>
      <c r="K62" s="415"/>
      <c r="L62" s="415"/>
      <c r="M62" s="415"/>
      <c r="N62" s="415"/>
      <c r="O62" s="415"/>
      <c r="P62" s="415"/>
      <c r="Q62" s="415"/>
      <c r="R62" s="17"/>
    </row>
    <row r="63" spans="1:18" ht="26.25" x14ac:dyDescent="0.4">
      <c r="A63" s="415"/>
      <c r="B63" s="415"/>
      <c r="C63" s="415"/>
      <c r="D63" s="415"/>
      <c r="E63" s="415"/>
      <c r="F63" s="415"/>
      <c r="G63" s="415"/>
      <c r="H63" s="415"/>
      <c r="I63" s="415"/>
      <c r="J63" s="415"/>
      <c r="K63" s="415"/>
      <c r="L63" s="415"/>
      <c r="M63" s="415"/>
      <c r="N63" s="415"/>
      <c r="O63" s="415"/>
      <c r="P63" s="415"/>
      <c r="Q63" s="415"/>
      <c r="R63" s="17"/>
    </row>
    <row r="64" spans="1:18" x14ac:dyDescent="0.25">
      <c r="A64" s="17"/>
      <c r="B64" s="17"/>
      <c r="C64" s="17"/>
      <c r="D64" s="17"/>
      <c r="E64" s="17"/>
      <c r="F64" s="17"/>
      <c r="G64" s="17"/>
      <c r="H64" s="17"/>
      <c r="I64" s="17"/>
      <c r="J64" s="16"/>
      <c r="K64" s="15"/>
      <c r="L64" s="17"/>
      <c r="M64" s="17"/>
      <c r="N64" s="17"/>
      <c r="O64" s="17"/>
      <c r="P64" s="17"/>
      <c r="Q64" s="17"/>
      <c r="R64" s="17"/>
    </row>
    <row r="65" spans="1:18" x14ac:dyDescent="0.25">
      <c r="A65" s="17"/>
      <c r="B65" s="17"/>
      <c r="C65" s="17"/>
      <c r="D65" s="17"/>
      <c r="E65" s="17"/>
      <c r="F65" s="17"/>
      <c r="G65" s="17"/>
      <c r="H65" s="17"/>
      <c r="I65" s="17"/>
      <c r="J65" s="16"/>
      <c r="K65" s="15"/>
      <c r="L65" s="17"/>
      <c r="M65" s="17"/>
      <c r="N65" s="17"/>
      <c r="O65" s="17"/>
      <c r="P65" s="17"/>
      <c r="Q65" s="17"/>
      <c r="R65" s="17"/>
    </row>
    <row r="66" spans="1:18" x14ac:dyDescent="0.25">
      <c r="C66" s="4"/>
      <c r="D66" s="4"/>
      <c r="E66" s="4"/>
      <c r="F66" s="4"/>
      <c r="G66" s="4"/>
      <c r="H66" s="4"/>
      <c r="L66" s="4"/>
      <c r="M66" s="4"/>
      <c r="N66" s="4"/>
      <c r="O66" s="4"/>
      <c r="P66" s="4"/>
      <c r="Q66" s="4"/>
      <c r="R66" s="4"/>
    </row>
    <row r="67" spans="1:18" x14ac:dyDescent="0.25">
      <c r="C67" s="4"/>
      <c r="D67" s="4"/>
      <c r="E67" s="4"/>
      <c r="F67" s="4"/>
      <c r="G67" s="4"/>
      <c r="H67" s="4"/>
      <c r="L67" s="4"/>
      <c r="M67" s="4"/>
      <c r="N67" s="4"/>
      <c r="O67" s="4"/>
      <c r="P67" s="4"/>
      <c r="Q67" s="4"/>
      <c r="R67" s="4"/>
    </row>
    <row r="68" spans="1:18" x14ac:dyDescent="0.25">
      <c r="C68" s="4"/>
      <c r="D68" s="4"/>
      <c r="E68" s="4"/>
      <c r="F68" s="4"/>
      <c r="G68" s="4"/>
      <c r="H68" s="4"/>
      <c r="L68" s="4"/>
      <c r="M68" s="4"/>
      <c r="N68" s="4"/>
      <c r="O68" s="4"/>
      <c r="P68" s="4"/>
      <c r="Q68" s="4"/>
      <c r="R68" s="4"/>
    </row>
    <row r="69" spans="1:18" x14ac:dyDescent="0.25">
      <c r="C69" s="4"/>
      <c r="D69" s="4"/>
      <c r="E69" s="4"/>
      <c r="F69" s="4"/>
      <c r="G69" s="4"/>
      <c r="H69" s="4"/>
      <c r="L69" s="4"/>
      <c r="M69" s="4"/>
      <c r="N69" s="4"/>
      <c r="O69" s="4"/>
      <c r="P69" s="4"/>
      <c r="Q69" s="4"/>
      <c r="R69" s="4"/>
    </row>
    <row r="70" spans="1:18" x14ac:dyDescent="0.25">
      <c r="C70" s="4"/>
      <c r="D70" s="4"/>
      <c r="E70" s="4"/>
      <c r="F70" s="4"/>
      <c r="G70" s="4"/>
      <c r="H70" s="4"/>
      <c r="L70" s="4"/>
      <c r="M70" s="4"/>
      <c r="N70" s="4"/>
      <c r="O70" s="4"/>
      <c r="P70" s="4"/>
      <c r="Q70" s="4"/>
      <c r="R70" s="4"/>
    </row>
    <row r="71" spans="1:18" x14ac:dyDescent="0.25">
      <c r="C71" s="4"/>
      <c r="D71" s="4"/>
      <c r="E71" s="4"/>
      <c r="F71" s="4"/>
      <c r="G71" s="4"/>
      <c r="H71" s="4"/>
      <c r="L71" s="4"/>
      <c r="M71" s="4"/>
      <c r="N71" s="4"/>
      <c r="O71" s="4"/>
      <c r="P71" s="4"/>
      <c r="Q71" s="4"/>
      <c r="R71" s="4"/>
    </row>
    <row r="72" spans="1:18" x14ac:dyDescent="0.25">
      <c r="C72" s="4"/>
      <c r="D72" s="4"/>
      <c r="E72" s="4"/>
      <c r="F72" s="4"/>
      <c r="G72" s="4"/>
      <c r="H72" s="4"/>
      <c r="L72" s="4"/>
      <c r="M72" s="4"/>
      <c r="N72" s="4"/>
      <c r="O72" s="4"/>
      <c r="P72" s="4"/>
      <c r="Q72" s="4"/>
      <c r="R72" s="4"/>
    </row>
    <row r="73" spans="1:18" x14ac:dyDescent="0.25">
      <c r="C73" s="4"/>
      <c r="D73" s="4"/>
      <c r="E73" s="4"/>
      <c r="F73" s="4"/>
      <c r="G73" s="4"/>
      <c r="H73" s="4"/>
      <c r="L73" s="4"/>
      <c r="M73" s="4"/>
      <c r="N73" s="4"/>
      <c r="O73" s="4"/>
      <c r="P73" s="4"/>
      <c r="Q73" s="4"/>
      <c r="R73" s="4"/>
    </row>
    <row r="74" spans="1:18" x14ac:dyDescent="0.25">
      <c r="C74" s="4"/>
      <c r="D74" s="4"/>
      <c r="E74" s="4"/>
      <c r="F74" s="4"/>
      <c r="G74" s="4"/>
      <c r="H74" s="4"/>
      <c r="L74" s="4"/>
      <c r="M74" s="4"/>
      <c r="N74" s="4"/>
      <c r="O74" s="4"/>
      <c r="P74" s="4"/>
      <c r="Q74" s="4"/>
      <c r="R74" s="4"/>
    </row>
    <row r="75" spans="1:18" x14ac:dyDescent="0.25">
      <c r="C75" s="4"/>
      <c r="D75" s="4"/>
      <c r="E75" s="4"/>
      <c r="F75" s="4"/>
      <c r="G75" s="4"/>
      <c r="H75" s="4"/>
      <c r="L75" s="4"/>
      <c r="M75" s="4"/>
      <c r="N75" s="4"/>
      <c r="O75" s="4"/>
      <c r="P75" s="4"/>
      <c r="Q75" s="4"/>
      <c r="R75" s="4"/>
    </row>
    <row r="76" spans="1:18" x14ac:dyDescent="0.25">
      <c r="C76" s="4"/>
      <c r="D76" s="4"/>
      <c r="E76" s="4"/>
      <c r="F76" s="4"/>
      <c r="G76" s="4"/>
      <c r="H76" s="4"/>
      <c r="L76" s="4"/>
      <c r="M76" s="4"/>
      <c r="N76" s="4"/>
      <c r="O76" s="4"/>
      <c r="P76" s="4"/>
      <c r="Q76" s="4"/>
      <c r="R76" s="4"/>
    </row>
    <row r="77" spans="1:18" x14ac:dyDescent="0.25">
      <c r="C77" s="4"/>
      <c r="D77" s="4"/>
      <c r="E77" s="4"/>
      <c r="F77" s="4"/>
      <c r="G77" s="4"/>
      <c r="H77" s="4"/>
      <c r="L77" s="4"/>
      <c r="M77" s="4"/>
      <c r="N77" s="4"/>
      <c r="O77" s="4"/>
      <c r="P77" s="4"/>
      <c r="Q77" s="4"/>
      <c r="R77" s="4"/>
    </row>
    <row r="78" spans="1:18" x14ac:dyDescent="0.25">
      <c r="C78" s="4"/>
      <c r="D78" s="4"/>
      <c r="E78" s="4"/>
      <c r="F78" s="4"/>
      <c r="G78" s="4"/>
      <c r="H78" s="4"/>
      <c r="L78" s="4"/>
      <c r="M78" s="4"/>
      <c r="N78" s="4"/>
      <c r="O78" s="4"/>
      <c r="P78" s="4"/>
      <c r="Q78" s="4"/>
      <c r="R78" s="4"/>
    </row>
    <row r="79" spans="1:18" x14ac:dyDescent="0.25">
      <c r="C79" s="4"/>
      <c r="D79" s="4"/>
      <c r="E79" s="4"/>
      <c r="F79" s="4"/>
      <c r="G79" s="4"/>
      <c r="H79" s="4"/>
      <c r="L79" s="4"/>
      <c r="M79" s="4"/>
      <c r="N79" s="4"/>
      <c r="O79" s="4"/>
      <c r="P79" s="4"/>
      <c r="Q79" s="4"/>
      <c r="R79" s="4"/>
    </row>
    <row r="80" spans="1:18" x14ac:dyDescent="0.25">
      <c r="C80" s="4"/>
      <c r="D80" s="4"/>
      <c r="E80" s="4"/>
      <c r="F80" s="4"/>
      <c r="G80" s="4"/>
      <c r="H80" s="4"/>
      <c r="L80" s="4"/>
      <c r="M80" s="4"/>
      <c r="N80" s="4"/>
      <c r="O80" s="4"/>
      <c r="P80" s="4"/>
      <c r="Q80" s="4"/>
      <c r="R80" s="4"/>
    </row>
  </sheetData>
  <mergeCells count="121">
    <mergeCell ref="A55:B55"/>
    <mergeCell ref="A61:Q61"/>
    <mergeCell ref="A62:Q62"/>
    <mergeCell ref="A63:Q63"/>
    <mergeCell ref="H44:H45"/>
    <mergeCell ref="I44:I45"/>
    <mergeCell ref="B46:B47"/>
    <mergeCell ref="I46:I47"/>
    <mergeCell ref="J46:J51"/>
    <mergeCell ref="B48:B49"/>
    <mergeCell ref="I48:I49"/>
    <mergeCell ref="B50:B51"/>
    <mergeCell ref="I50:I51"/>
    <mergeCell ref="N32:N33"/>
    <mergeCell ref="O32:O33"/>
    <mergeCell ref="P32:P33"/>
    <mergeCell ref="G41:G42"/>
    <mergeCell ref="H41:H42"/>
    <mergeCell ref="I41:I42"/>
    <mergeCell ref="J41:J45"/>
    <mergeCell ref="B44:B45"/>
    <mergeCell ref="C44:C45"/>
    <mergeCell ref="D44:D45"/>
    <mergeCell ref="E44:E45"/>
    <mergeCell ref="F44:F45"/>
    <mergeCell ref="G44:G45"/>
    <mergeCell ref="A36:A40"/>
    <mergeCell ref="I36:I37"/>
    <mergeCell ref="J36:J37"/>
    <mergeCell ref="A41:A51"/>
    <mergeCell ref="B41:B42"/>
    <mergeCell ref="C41:C42"/>
    <mergeCell ref="D41:D42"/>
    <mergeCell ref="E41:E42"/>
    <mergeCell ref="F41:F42"/>
    <mergeCell ref="Q20:Q21"/>
    <mergeCell ref="A26:A35"/>
    <mergeCell ref="B26:B27"/>
    <mergeCell ref="C26:C27"/>
    <mergeCell ref="D26:D27"/>
    <mergeCell ref="E26:E27"/>
    <mergeCell ref="F26:F27"/>
    <mergeCell ref="G26:G27"/>
    <mergeCell ref="H26:H27"/>
    <mergeCell ref="I26:I27"/>
    <mergeCell ref="J26:J31"/>
    <mergeCell ref="I28:I29"/>
    <mergeCell ref="B30:B31"/>
    <mergeCell ref="C30:C31"/>
    <mergeCell ref="D30:D31"/>
    <mergeCell ref="E30:E31"/>
    <mergeCell ref="F30:F31"/>
    <mergeCell ref="G30:G31"/>
    <mergeCell ref="H30:H31"/>
    <mergeCell ref="I30:I31"/>
    <mergeCell ref="Q32:Q33"/>
    <mergeCell ref="K32:K33"/>
    <mergeCell ref="L32:L33"/>
    <mergeCell ref="M32:M33"/>
    <mergeCell ref="Q16:Q17"/>
    <mergeCell ref="I18:I19"/>
    <mergeCell ref="B20:B21"/>
    <mergeCell ref="I20:I22"/>
    <mergeCell ref="K20:K21"/>
    <mergeCell ref="L20:L21"/>
    <mergeCell ref="M20:M21"/>
    <mergeCell ref="N20:N21"/>
    <mergeCell ref="O20:O21"/>
    <mergeCell ref="P20:P21"/>
    <mergeCell ref="K16:K17"/>
    <mergeCell ref="L16:L17"/>
    <mergeCell ref="M16:M17"/>
    <mergeCell ref="N16:N17"/>
    <mergeCell ref="O16:O17"/>
    <mergeCell ref="P16:P17"/>
    <mergeCell ref="J11:J22"/>
    <mergeCell ref="I13:I14"/>
    <mergeCell ref="B15:B17"/>
    <mergeCell ref="C15:C16"/>
    <mergeCell ref="D15:D16"/>
    <mergeCell ref="E15:E16"/>
    <mergeCell ref="F15:F16"/>
    <mergeCell ref="G15:G16"/>
    <mergeCell ref="H15:H16"/>
    <mergeCell ref="I15:I17"/>
    <mergeCell ref="J6:J7"/>
    <mergeCell ref="A11:A25"/>
    <mergeCell ref="B11:B12"/>
    <mergeCell ref="C11:C12"/>
    <mergeCell ref="D11:D12"/>
    <mergeCell ref="E11:E12"/>
    <mergeCell ref="F11:F12"/>
    <mergeCell ref="G11:G12"/>
    <mergeCell ref="H11:H12"/>
    <mergeCell ref="I11:I12"/>
    <mergeCell ref="A6:A10"/>
    <mergeCell ref="B6:B7"/>
    <mergeCell ref="C6:C7"/>
    <mergeCell ref="D6:D7"/>
    <mergeCell ref="E6:E7"/>
    <mergeCell ref="F6:F7"/>
    <mergeCell ref="G6:G7"/>
    <mergeCell ref="H6:H7"/>
    <mergeCell ref="I6:I7"/>
    <mergeCell ref="O1:R1"/>
    <mergeCell ref="A2:Q2"/>
    <mergeCell ref="A3:A5"/>
    <mergeCell ref="B3:B5"/>
    <mergeCell ref="C3:H3"/>
    <mergeCell ref="I3:I5"/>
    <mergeCell ref="J3:J5"/>
    <mergeCell ref="K3:K5"/>
    <mergeCell ref="L3:L5"/>
    <mergeCell ref="M3:Q3"/>
    <mergeCell ref="Q4:Q5"/>
    <mergeCell ref="C4:C5"/>
    <mergeCell ref="D4:H4"/>
    <mergeCell ref="M4:M5"/>
    <mergeCell ref="N4:N5"/>
    <mergeCell ref="O4:O5"/>
    <mergeCell ref="P4:P5"/>
  </mergeCells>
  <printOptions horizontalCentered="1"/>
  <pageMargins left="0.31" right="0.19685039370078741" top="0.35" bottom="0.34" header="0.15748031496062992" footer="0"/>
  <pageSetup paperSize="9" scale="13" fitToHeight="8" orientation="landscape" r:id="rId1"/>
  <headerFooter alignWithMargins="0"/>
  <rowBreaks count="1" manualBreakCount="1">
    <brk id="65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R80"/>
  <sheetViews>
    <sheetView view="pageBreakPreview" topLeftCell="C1" zoomScale="50" zoomScaleNormal="60" zoomScaleSheetLayoutView="49" workbookViewId="0">
      <selection activeCell="M28" sqref="M28:Q28"/>
    </sheetView>
  </sheetViews>
  <sheetFormatPr defaultColWidth="9.140625" defaultRowHeight="15.75" x14ac:dyDescent="0.25"/>
  <cols>
    <col min="1" max="1" width="42.7109375" style="4" customWidth="1"/>
    <col min="2" max="2" width="55.85546875" style="4" customWidth="1"/>
    <col min="3" max="3" width="12" style="3" customWidth="1"/>
    <col min="4" max="8" width="9.28515625" style="3" customWidth="1"/>
    <col min="9" max="9" width="52.7109375" style="4" customWidth="1"/>
    <col min="10" max="10" width="40" style="7" customWidth="1"/>
    <col min="11" max="11" width="34.28515625" style="6" customWidth="1"/>
    <col min="12" max="12" width="20.28515625" style="3" customWidth="1"/>
    <col min="13" max="13" width="15.5703125" style="1" customWidth="1"/>
    <col min="14" max="14" width="14.7109375" style="1" customWidth="1"/>
    <col min="15" max="16" width="15.85546875" style="1" customWidth="1"/>
    <col min="17" max="17" width="14.85546875" style="1" customWidth="1"/>
    <col min="18" max="16384" width="9.140625" style="1"/>
  </cols>
  <sheetData>
    <row r="1" spans="1:18" ht="56.25" customHeight="1" x14ac:dyDescent="0.2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9"/>
      <c r="M1" s="9"/>
      <c r="N1" s="10"/>
      <c r="O1" s="358" t="s">
        <v>35</v>
      </c>
      <c r="P1" s="358"/>
      <c r="Q1" s="358"/>
      <c r="R1" s="358"/>
    </row>
    <row r="2" spans="1:18" ht="77.25" customHeight="1" thickBot="1" x14ac:dyDescent="0.3">
      <c r="A2" s="359" t="s">
        <v>41</v>
      </c>
      <c r="B2" s="359"/>
      <c r="C2" s="359"/>
      <c r="D2" s="359"/>
      <c r="E2" s="359"/>
      <c r="F2" s="359"/>
      <c r="G2" s="359"/>
      <c r="H2" s="359"/>
      <c r="I2" s="359"/>
      <c r="J2" s="359"/>
      <c r="K2" s="359"/>
      <c r="L2" s="359"/>
      <c r="M2" s="359"/>
      <c r="N2" s="359"/>
      <c r="O2" s="359"/>
      <c r="P2" s="359"/>
      <c r="Q2" s="359"/>
      <c r="R2" s="11"/>
    </row>
    <row r="3" spans="1:18" ht="32.25" customHeight="1" x14ac:dyDescent="0.25">
      <c r="A3" s="360" t="s">
        <v>0</v>
      </c>
      <c r="B3" s="360" t="s">
        <v>1</v>
      </c>
      <c r="C3" s="360" t="s">
        <v>2</v>
      </c>
      <c r="D3" s="360"/>
      <c r="E3" s="360"/>
      <c r="F3" s="360"/>
      <c r="G3" s="360"/>
      <c r="H3" s="360"/>
      <c r="I3" s="360" t="s">
        <v>3</v>
      </c>
      <c r="J3" s="361" t="s">
        <v>4</v>
      </c>
      <c r="K3" s="362" t="s">
        <v>23</v>
      </c>
      <c r="L3" s="362" t="s">
        <v>45</v>
      </c>
      <c r="M3" s="363" t="s">
        <v>46</v>
      </c>
      <c r="N3" s="363"/>
      <c r="O3" s="363"/>
      <c r="P3" s="363"/>
      <c r="Q3" s="363"/>
      <c r="R3" s="11"/>
    </row>
    <row r="4" spans="1:18" s="2" customFormat="1" ht="19.5" customHeight="1" x14ac:dyDescent="0.25">
      <c r="A4" s="360"/>
      <c r="B4" s="360"/>
      <c r="C4" s="360" t="s">
        <v>5</v>
      </c>
      <c r="D4" s="363" t="s">
        <v>46</v>
      </c>
      <c r="E4" s="363"/>
      <c r="F4" s="363"/>
      <c r="G4" s="363"/>
      <c r="H4" s="363"/>
      <c r="I4" s="360"/>
      <c r="J4" s="361"/>
      <c r="K4" s="360"/>
      <c r="L4" s="360"/>
      <c r="M4" s="363">
        <v>2021</v>
      </c>
      <c r="N4" s="363">
        <v>2022</v>
      </c>
      <c r="O4" s="363">
        <v>2023</v>
      </c>
      <c r="P4" s="363">
        <v>2024</v>
      </c>
      <c r="Q4" s="363">
        <v>2025</v>
      </c>
      <c r="R4" s="12"/>
    </row>
    <row r="5" spans="1:18" s="5" customFormat="1" ht="102" customHeight="1" x14ac:dyDescent="0.35">
      <c r="A5" s="360"/>
      <c r="B5" s="360"/>
      <c r="C5" s="360"/>
      <c r="D5" s="103">
        <v>2021</v>
      </c>
      <c r="E5" s="103">
        <v>2022</v>
      </c>
      <c r="F5" s="103">
        <v>2023</v>
      </c>
      <c r="G5" s="103">
        <v>2024</v>
      </c>
      <c r="H5" s="103">
        <v>2025</v>
      </c>
      <c r="I5" s="360"/>
      <c r="J5" s="361"/>
      <c r="K5" s="360"/>
      <c r="L5" s="360"/>
      <c r="M5" s="363"/>
      <c r="N5" s="363"/>
      <c r="O5" s="363"/>
      <c r="P5" s="363"/>
      <c r="Q5" s="363"/>
      <c r="R5" s="13"/>
    </row>
    <row r="6" spans="1:18" s="5" customFormat="1" ht="21" customHeight="1" x14ac:dyDescent="0.35">
      <c r="A6" s="377" t="s">
        <v>6</v>
      </c>
      <c r="B6" s="380" t="s">
        <v>44</v>
      </c>
      <c r="C6" s="416">
        <f>D6+E6+F6+G6+H6</f>
        <v>0</v>
      </c>
      <c r="D6" s="364"/>
      <c r="E6" s="364"/>
      <c r="F6" s="364"/>
      <c r="G6" s="364"/>
      <c r="H6" s="364"/>
      <c r="I6" s="381" t="s">
        <v>42</v>
      </c>
      <c r="J6" s="369" t="s">
        <v>84</v>
      </c>
      <c r="K6" s="51" t="s">
        <v>47</v>
      </c>
      <c r="L6" s="27">
        <f>M6+N6+O6+P6+Q6</f>
        <v>0</v>
      </c>
      <c r="M6" s="48"/>
      <c r="N6" s="48"/>
      <c r="O6" s="48"/>
      <c r="P6" s="48"/>
      <c r="Q6" s="48"/>
      <c r="R6" s="13"/>
    </row>
    <row r="7" spans="1:18" s="5" customFormat="1" ht="51.75" customHeight="1" x14ac:dyDescent="0.35">
      <c r="A7" s="378"/>
      <c r="B7" s="380"/>
      <c r="C7" s="416"/>
      <c r="D7" s="364"/>
      <c r="E7" s="364"/>
      <c r="F7" s="364"/>
      <c r="G7" s="364"/>
      <c r="H7" s="364"/>
      <c r="I7" s="382"/>
      <c r="J7" s="370"/>
      <c r="K7" s="52" t="s">
        <v>22</v>
      </c>
      <c r="L7" s="53">
        <f t="shared" ref="L7:L16" si="0">M7+N7+O7+P7+Q7</f>
        <v>0</v>
      </c>
      <c r="M7" s="48"/>
      <c r="N7" s="48"/>
      <c r="O7" s="48"/>
      <c r="P7" s="48"/>
      <c r="Q7" s="48"/>
      <c r="R7" s="13"/>
    </row>
    <row r="8" spans="1:18" s="5" customFormat="1" ht="35.25" customHeight="1" x14ac:dyDescent="0.35">
      <c r="A8" s="378"/>
      <c r="B8" s="54"/>
      <c r="C8" s="26"/>
      <c r="D8" s="26"/>
      <c r="E8" s="120"/>
      <c r="F8" s="26"/>
      <c r="G8" s="120"/>
      <c r="H8" s="26"/>
      <c r="I8" s="32"/>
      <c r="J8" s="55"/>
      <c r="K8" s="45" t="s">
        <v>31</v>
      </c>
      <c r="L8" s="53">
        <f t="shared" si="0"/>
        <v>0</v>
      </c>
      <c r="M8" s="56">
        <f>M9+M10</f>
        <v>0</v>
      </c>
      <c r="N8" s="56">
        <f>N9+N10</f>
        <v>0</v>
      </c>
      <c r="O8" s="56">
        <f>O9+O10</f>
        <v>0</v>
      </c>
      <c r="P8" s="56">
        <f>P9+P10</f>
        <v>0</v>
      </c>
      <c r="Q8" s="56">
        <f>Q9+Q10</f>
        <v>0</v>
      </c>
      <c r="R8" s="13"/>
    </row>
    <row r="9" spans="1:18" s="5" customFormat="1" ht="35.25" customHeight="1" x14ac:dyDescent="0.35">
      <c r="A9" s="378"/>
      <c r="B9" s="18"/>
      <c r="C9" s="28"/>
      <c r="D9" s="29"/>
      <c r="E9" s="29"/>
      <c r="F9" s="29"/>
      <c r="G9" s="29"/>
      <c r="H9" s="29"/>
      <c r="I9" s="32"/>
      <c r="J9" s="57" t="s">
        <v>30</v>
      </c>
      <c r="K9" s="58" t="s">
        <v>47</v>
      </c>
      <c r="L9" s="53">
        <f t="shared" si="0"/>
        <v>0</v>
      </c>
      <c r="M9" s="56">
        <f t="shared" ref="M9:Q10" si="1">M6</f>
        <v>0</v>
      </c>
      <c r="N9" s="56">
        <f t="shared" si="1"/>
        <v>0</v>
      </c>
      <c r="O9" s="56">
        <f t="shared" si="1"/>
        <v>0</v>
      </c>
      <c r="P9" s="56">
        <f t="shared" si="1"/>
        <v>0</v>
      </c>
      <c r="Q9" s="56">
        <f t="shared" si="1"/>
        <v>0</v>
      </c>
      <c r="R9" s="13"/>
    </row>
    <row r="10" spans="1:18" s="5" customFormat="1" ht="42.75" customHeight="1" x14ac:dyDescent="0.35">
      <c r="A10" s="379"/>
      <c r="B10" s="18"/>
      <c r="C10" s="28"/>
      <c r="D10" s="29"/>
      <c r="E10" s="29"/>
      <c r="F10" s="29"/>
      <c r="G10" s="29"/>
      <c r="H10" s="29"/>
      <c r="I10" s="29"/>
      <c r="J10" s="55"/>
      <c r="K10" s="117" t="s">
        <v>22</v>
      </c>
      <c r="L10" s="53">
        <f t="shared" si="0"/>
        <v>0</v>
      </c>
      <c r="M10" s="59">
        <f t="shared" si="1"/>
        <v>0</v>
      </c>
      <c r="N10" s="59">
        <f t="shared" si="1"/>
        <v>0</v>
      </c>
      <c r="O10" s="59">
        <f t="shared" si="1"/>
        <v>0</v>
      </c>
      <c r="P10" s="59">
        <f t="shared" si="1"/>
        <v>0</v>
      </c>
      <c r="Q10" s="59">
        <f t="shared" si="1"/>
        <v>0</v>
      </c>
      <c r="R10" s="13"/>
    </row>
    <row r="11" spans="1:18" s="5" customFormat="1" ht="43.5" customHeight="1" x14ac:dyDescent="0.35">
      <c r="A11" s="371" t="s">
        <v>7</v>
      </c>
      <c r="B11" s="374" t="s">
        <v>43</v>
      </c>
      <c r="C11" s="151">
        <f>D11+E11+F11+G11+H11</f>
        <v>500</v>
      </c>
      <c r="D11" s="152">
        <v>100</v>
      </c>
      <c r="E11" s="152">
        <v>100</v>
      </c>
      <c r="F11" s="152">
        <v>100</v>
      </c>
      <c r="G11" s="152">
        <v>100</v>
      </c>
      <c r="H11" s="152">
        <v>100</v>
      </c>
      <c r="I11" s="374" t="s">
        <v>24</v>
      </c>
      <c r="J11" s="369" t="s">
        <v>84</v>
      </c>
      <c r="K11" s="52" t="s">
        <v>47</v>
      </c>
      <c r="L11" s="53">
        <f>M11+N11+O11+P11+Q11</f>
        <v>610</v>
      </c>
      <c r="M11" s="119">
        <v>100</v>
      </c>
      <c r="N11" s="119">
        <v>110</v>
      </c>
      <c r="O11" s="119">
        <v>120</v>
      </c>
      <c r="P11" s="119">
        <v>130</v>
      </c>
      <c r="Q11" s="119">
        <v>150</v>
      </c>
      <c r="R11" s="13"/>
    </row>
    <row r="12" spans="1:18" s="5" customFormat="1" ht="51.75" customHeight="1" x14ac:dyDescent="0.35">
      <c r="A12" s="372"/>
      <c r="B12" s="375"/>
      <c r="C12" s="151"/>
      <c r="D12" s="153"/>
      <c r="E12" s="154"/>
      <c r="F12" s="154"/>
      <c r="G12" s="154"/>
      <c r="H12" s="154"/>
      <c r="I12" s="375"/>
      <c r="J12" s="391"/>
      <c r="K12" s="52" t="s">
        <v>22</v>
      </c>
      <c r="L12" s="53">
        <f>M12+N12+O12+P12+Q12</f>
        <v>9727</v>
      </c>
      <c r="M12" s="119">
        <v>1600</v>
      </c>
      <c r="N12" s="119">
        <v>1760</v>
      </c>
      <c r="O12" s="119">
        <v>1937</v>
      </c>
      <c r="P12" s="119">
        <v>2130</v>
      </c>
      <c r="Q12" s="119">
        <v>2300</v>
      </c>
      <c r="R12" s="13"/>
    </row>
    <row r="13" spans="1:18" s="5" customFormat="1" ht="43.5" customHeight="1" x14ac:dyDescent="0.35">
      <c r="A13" s="372"/>
      <c r="B13" s="20"/>
      <c r="C13" s="21"/>
      <c r="D13" s="22"/>
      <c r="E13" s="22"/>
      <c r="F13" s="22"/>
      <c r="G13" s="22"/>
      <c r="H13" s="22"/>
      <c r="I13" s="392" t="s">
        <v>25</v>
      </c>
      <c r="J13" s="391"/>
      <c r="K13" s="51" t="s">
        <v>47</v>
      </c>
      <c r="L13" s="53">
        <f t="shared" si="0"/>
        <v>0</v>
      </c>
      <c r="M13" s="118"/>
      <c r="N13" s="118"/>
      <c r="O13" s="118"/>
      <c r="P13" s="118"/>
      <c r="Q13" s="118"/>
      <c r="R13" s="13"/>
    </row>
    <row r="14" spans="1:18" s="5" customFormat="1" ht="49.5" customHeight="1" x14ac:dyDescent="0.35">
      <c r="A14" s="372"/>
      <c r="B14" s="25"/>
      <c r="C14" s="25"/>
      <c r="D14" s="25"/>
      <c r="E14" s="25"/>
      <c r="F14" s="25"/>
      <c r="G14" s="25"/>
      <c r="H14" s="25"/>
      <c r="I14" s="393"/>
      <c r="J14" s="391"/>
      <c r="K14" s="121" t="s">
        <v>22</v>
      </c>
      <c r="L14" s="53">
        <f t="shared" si="0"/>
        <v>4826.8999999999996</v>
      </c>
      <c r="M14" s="119">
        <v>790</v>
      </c>
      <c r="N14" s="119">
        <v>869</v>
      </c>
      <c r="O14" s="119">
        <v>955.9</v>
      </c>
      <c r="P14" s="119">
        <v>1052</v>
      </c>
      <c r="Q14" s="119">
        <v>1160</v>
      </c>
      <c r="R14" s="13"/>
    </row>
    <row r="15" spans="1:18" s="5" customFormat="1" ht="36.75" customHeight="1" x14ac:dyDescent="0.35">
      <c r="A15" s="372"/>
      <c r="B15" s="394" t="s">
        <v>56</v>
      </c>
      <c r="C15" s="416">
        <f>D15+E15+F15+G15+H15</f>
        <v>8.5</v>
      </c>
      <c r="D15" s="364">
        <v>1.7</v>
      </c>
      <c r="E15" s="364">
        <v>1.7</v>
      </c>
      <c r="F15" s="364">
        <v>1.7</v>
      </c>
      <c r="G15" s="364">
        <v>1.7</v>
      </c>
      <c r="H15" s="364">
        <v>1.7</v>
      </c>
      <c r="I15" s="366" t="s">
        <v>26</v>
      </c>
      <c r="J15" s="391"/>
      <c r="K15" s="51" t="s">
        <v>47</v>
      </c>
      <c r="L15" s="53">
        <f t="shared" si="0"/>
        <v>0</v>
      </c>
      <c r="M15" s="119"/>
      <c r="N15" s="119"/>
      <c r="O15" s="119"/>
      <c r="P15" s="119"/>
      <c r="Q15" s="119"/>
      <c r="R15" s="13"/>
    </row>
    <row r="16" spans="1:18" s="5" customFormat="1" ht="61.5" customHeight="1" x14ac:dyDescent="0.35">
      <c r="A16" s="372"/>
      <c r="B16" s="395"/>
      <c r="C16" s="417"/>
      <c r="D16" s="365"/>
      <c r="E16" s="365"/>
      <c r="F16" s="365"/>
      <c r="G16" s="365"/>
      <c r="H16" s="365"/>
      <c r="I16" s="367"/>
      <c r="J16" s="391"/>
      <c r="K16" s="390" t="s">
        <v>22</v>
      </c>
      <c r="L16" s="388">
        <f t="shared" si="0"/>
        <v>101227</v>
      </c>
      <c r="M16" s="383">
        <v>16580</v>
      </c>
      <c r="N16" s="383">
        <v>18238</v>
      </c>
      <c r="O16" s="383">
        <v>20061</v>
      </c>
      <c r="P16" s="383">
        <v>22068</v>
      </c>
      <c r="Q16" s="383">
        <v>24280</v>
      </c>
      <c r="R16" s="13"/>
    </row>
    <row r="17" spans="1:18" s="5" customFormat="1" ht="71.25" customHeight="1" x14ac:dyDescent="0.35">
      <c r="A17" s="372"/>
      <c r="B17" s="396"/>
      <c r="C17" s="60">
        <f>D17+E17+F17+G17+H17</f>
        <v>260</v>
      </c>
      <c r="D17" s="119">
        <v>52</v>
      </c>
      <c r="E17" s="119">
        <v>52</v>
      </c>
      <c r="F17" s="119">
        <v>52</v>
      </c>
      <c r="G17" s="119">
        <v>52</v>
      </c>
      <c r="H17" s="119">
        <v>52</v>
      </c>
      <c r="I17" s="368"/>
      <c r="J17" s="391"/>
      <c r="K17" s="390"/>
      <c r="L17" s="389"/>
      <c r="M17" s="384"/>
      <c r="N17" s="384"/>
      <c r="O17" s="384"/>
      <c r="P17" s="384"/>
      <c r="Q17" s="384"/>
      <c r="R17" s="13"/>
    </row>
    <row r="18" spans="1:18" s="5" customFormat="1" ht="42" customHeight="1" x14ac:dyDescent="0.35">
      <c r="A18" s="372"/>
      <c r="B18" s="20"/>
      <c r="C18" s="44"/>
      <c r="D18" s="44"/>
      <c r="E18" s="44"/>
      <c r="F18" s="44"/>
      <c r="G18" s="44"/>
      <c r="H18" s="44"/>
      <c r="I18" s="366" t="s">
        <v>27</v>
      </c>
      <c r="J18" s="391"/>
      <c r="K18" s="51" t="s">
        <v>47</v>
      </c>
      <c r="L18" s="53">
        <f>M18+N18+O18+P18+Q18</f>
        <v>0</v>
      </c>
      <c r="M18" s="119"/>
      <c r="N18" s="119"/>
      <c r="O18" s="119"/>
      <c r="P18" s="119"/>
      <c r="Q18" s="119"/>
      <c r="R18" s="13"/>
    </row>
    <row r="19" spans="1:18" s="5" customFormat="1" ht="64.5" customHeight="1" x14ac:dyDescent="0.35">
      <c r="A19" s="372"/>
      <c r="B19" s="61"/>
      <c r="C19" s="62"/>
      <c r="D19" s="25"/>
      <c r="E19" s="25"/>
      <c r="F19" s="25"/>
      <c r="G19" s="25"/>
      <c r="H19" s="25"/>
      <c r="I19" s="368"/>
      <c r="J19" s="391"/>
      <c r="K19" s="121" t="s">
        <v>22</v>
      </c>
      <c r="L19" s="53">
        <f>M19+N19+O19+P19+Q19</f>
        <v>0</v>
      </c>
      <c r="M19" s="119"/>
      <c r="N19" s="119"/>
      <c r="O19" s="119"/>
      <c r="P19" s="119"/>
      <c r="Q19" s="119"/>
      <c r="R19" s="13"/>
    </row>
    <row r="20" spans="1:18" s="5" customFormat="1" ht="42" customHeight="1" x14ac:dyDescent="0.35">
      <c r="A20" s="372"/>
      <c r="B20" s="385" t="s">
        <v>48</v>
      </c>
      <c r="C20" s="46">
        <v>26.95</v>
      </c>
      <c r="D20" s="155">
        <v>26.95</v>
      </c>
      <c r="E20" s="155">
        <v>26.95</v>
      </c>
      <c r="F20" s="155">
        <v>26.95</v>
      </c>
      <c r="G20" s="155">
        <v>26.95</v>
      </c>
      <c r="H20" s="155">
        <v>26.95</v>
      </c>
      <c r="I20" s="387" t="s">
        <v>28</v>
      </c>
      <c r="J20" s="391"/>
      <c r="K20" s="377" t="s">
        <v>47</v>
      </c>
      <c r="L20" s="388">
        <f>M20+N20+O20+P20+Q20</f>
        <v>0</v>
      </c>
      <c r="M20" s="383"/>
      <c r="N20" s="383"/>
      <c r="O20" s="383"/>
      <c r="P20" s="383"/>
      <c r="Q20" s="383"/>
      <c r="R20" s="13"/>
    </row>
    <row r="21" spans="1:18" s="5" customFormat="1" ht="31.5" customHeight="1" x14ac:dyDescent="0.35">
      <c r="A21" s="372"/>
      <c r="B21" s="386"/>
      <c r="I21" s="387"/>
      <c r="J21" s="391"/>
      <c r="K21" s="379"/>
      <c r="L21" s="389"/>
      <c r="M21" s="384"/>
      <c r="N21" s="384"/>
      <c r="O21" s="384"/>
      <c r="P21" s="384"/>
      <c r="Q21" s="384"/>
      <c r="R21" s="13"/>
    </row>
    <row r="22" spans="1:18" s="5" customFormat="1" ht="113.25" customHeight="1" x14ac:dyDescent="0.35">
      <c r="A22" s="372"/>
      <c r="B22" s="64" t="s">
        <v>8</v>
      </c>
      <c r="C22" s="65">
        <v>1</v>
      </c>
      <c r="D22" s="65">
        <v>1</v>
      </c>
      <c r="E22" s="65">
        <v>1</v>
      </c>
      <c r="F22" s="65">
        <v>1</v>
      </c>
      <c r="G22" s="65">
        <v>1</v>
      </c>
      <c r="H22" s="65">
        <v>1</v>
      </c>
      <c r="I22" s="368"/>
      <c r="J22" s="370"/>
      <c r="K22" s="66" t="s">
        <v>22</v>
      </c>
      <c r="L22" s="53">
        <f>M22+N22+O22+P22+Q22</f>
        <v>96825</v>
      </c>
      <c r="M22" s="119">
        <v>15860</v>
      </c>
      <c r="N22" s="119">
        <v>17446</v>
      </c>
      <c r="O22" s="119">
        <v>19190</v>
      </c>
      <c r="P22" s="119">
        <v>21109</v>
      </c>
      <c r="Q22" s="119">
        <v>23220</v>
      </c>
      <c r="R22" s="13"/>
    </row>
    <row r="23" spans="1:18" s="5" customFormat="1" ht="69.75" customHeight="1" x14ac:dyDescent="0.35">
      <c r="A23" s="372"/>
      <c r="B23" s="67"/>
      <c r="C23" s="68"/>
      <c r="D23" s="68"/>
      <c r="E23" s="68"/>
      <c r="F23" s="68"/>
      <c r="G23" s="68"/>
      <c r="H23" s="68"/>
      <c r="I23" s="68"/>
      <c r="J23" s="69"/>
      <c r="K23" s="70" t="s">
        <v>9</v>
      </c>
      <c r="L23" s="71">
        <f t="shared" ref="L23:Q23" si="2">L24+L25</f>
        <v>213215.9</v>
      </c>
      <c r="M23" s="71">
        <f t="shared" si="2"/>
        <v>34930</v>
      </c>
      <c r="N23" s="71">
        <f t="shared" si="2"/>
        <v>38423</v>
      </c>
      <c r="O23" s="71">
        <f t="shared" si="2"/>
        <v>42263.9</v>
      </c>
      <c r="P23" s="71">
        <f t="shared" si="2"/>
        <v>46489</v>
      </c>
      <c r="Q23" s="71">
        <f t="shared" si="2"/>
        <v>51110</v>
      </c>
      <c r="R23" s="13"/>
    </row>
    <row r="24" spans="1:18" s="5" customFormat="1" ht="96" customHeight="1" x14ac:dyDescent="0.35">
      <c r="A24" s="372"/>
      <c r="B24" s="18"/>
      <c r="C24" s="29"/>
      <c r="D24" s="29"/>
      <c r="E24" s="29"/>
      <c r="F24" s="29"/>
      <c r="G24" s="29"/>
      <c r="H24" s="29"/>
      <c r="I24" s="29"/>
      <c r="J24" s="72" t="s">
        <v>10</v>
      </c>
      <c r="K24" s="43" t="s">
        <v>33</v>
      </c>
      <c r="L24" s="53">
        <f t="shared" ref="L24:L31" si="3">M24+N24+O24+P24+Q24</f>
        <v>610</v>
      </c>
      <c r="M24" s="53">
        <f>M11+M13+M15+L18+M20</f>
        <v>100</v>
      </c>
      <c r="N24" s="53">
        <f>N11+N13+N15+M18+N20</f>
        <v>110</v>
      </c>
      <c r="O24" s="53">
        <f>O11+O13+O15+N18+O20</f>
        <v>120</v>
      </c>
      <c r="P24" s="53">
        <f>P11+P13+P15+O18+P20</f>
        <v>130</v>
      </c>
      <c r="Q24" s="53">
        <f>Q11+Q13+Q15+P18+Q20</f>
        <v>150</v>
      </c>
      <c r="R24" s="13"/>
    </row>
    <row r="25" spans="1:18" s="5" customFormat="1" ht="67.5" x14ac:dyDescent="0.35">
      <c r="A25" s="373"/>
      <c r="B25" s="73"/>
      <c r="C25" s="73"/>
      <c r="D25" s="73"/>
      <c r="E25" s="73"/>
      <c r="F25" s="73"/>
      <c r="G25" s="73"/>
      <c r="H25" s="73"/>
      <c r="I25" s="73"/>
      <c r="J25" s="74"/>
      <c r="K25" s="45" t="s">
        <v>22</v>
      </c>
      <c r="L25" s="53">
        <f t="shared" si="3"/>
        <v>212605.9</v>
      </c>
      <c r="M25" s="53">
        <f>M12+M14+M16+M19+M22</f>
        <v>34830</v>
      </c>
      <c r="N25" s="53">
        <f>N12+N14+N16+N19+N22</f>
        <v>38313</v>
      </c>
      <c r="O25" s="53">
        <f>O12+O14+O16+O19+O22</f>
        <v>42143.9</v>
      </c>
      <c r="P25" s="53">
        <f>P12+P14+P16+P19+P22</f>
        <v>46359</v>
      </c>
      <c r="Q25" s="53">
        <f>Q12+Q14+Q16+Q19+Q22</f>
        <v>50960</v>
      </c>
      <c r="R25" s="13"/>
    </row>
    <row r="26" spans="1:18" s="5" customFormat="1" ht="23.25" customHeight="1" x14ac:dyDescent="0.35">
      <c r="A26" s="371" t="s">
        <v>11</v>
      </c>
      <c r="B26" s="397" t="s">
        <v>57</v>
      </c>
      <c r="C26" s="447">
        <f>SUM(D26:H27)</f>
        <v>4.9000000000000004</v>
      </c>
      <c r="D26" s="364">
        <v>0.98</v>
      </c>
      <c r="E26" s="364">
        <v>0.98</v>
      </c>
      <c r="F26" s="364">
        <v>0.98</v>
      </c>
      <c r="G26" s="364">
        <v>0.98</v>
      </c>
      <c r="H26" s="364">
        <v>0.98</v>
      </c>
      <c r="I26" s="366" t="s">
        <v>40</v>
      </c>
      <c r="J26" s="371" t="s">
        <v>84</v>
      </c>
      <c r="K26" s="51" t="s">
        <v>47</v>
      </c>
      <c r="L26" s="53">
        <f t="shared" si="3"/>
        <v>0</v>
      </c>
      <c r="M26" s="116"/>
      <c r="N26" s="116"/>
      <c r="O26" s="116"/>
      <c r="P26" s="116"/>
      <c r="Q26" s="116"/>
      <c r="R26" s="13"/>
    </row>
    <row r="27" spans="1:18" s="5" customFormat="1" ht="78" customHeight="1" x14ac:dyDescent="0.35">
      <c r="A27" s="372"/>
      <c r="B27" s="397"/>
      <c r="C27" s="448"/>
      <c r="D27" s="364"/>
      <c r="E27" s="364"/>
      <c r="F27" s="364"/>
      <c r="G27" s="364"/>
      <c r="H27" s="364"/>
      <c r="I27" s="368"/>
      <c r="J27" s="372"/>
      <c r="K27" s="121" t="s">
        <v>22</v>
      </c>
      <c r="L27" s="53">
        <f t="shared" si="3"/>
        <v>1940</v>
      </c>
      <c r="M27" s="116">
        <v>317</v>
      </c>
      <c r="N27" s="116">
        <v>348</v>
      </c>
      <c r="O27" s="116">
        <v>383</v>
      </c>
      <c r="P27" s="116">
        <v>425</v>
      </c>
      <c r="Q27" s="116">
        <v>467</v>
      </c>
      <c r="R27" s="13"/>
    </row>
    <row r="28" spans="1:18" s="5" customFormat="1" ht="45.75" customHeight="1" x14ac:dyDescent="0.35">
      <c r="A28" s="372"/>
      <c r="B28" s="31"/>
      <c r="C28" s="25"/>
      <c r="D28" s="25"/>
      <c r="E28" s="25"/>
      <c r="F28" s="25"/>
      <c r="G28" s="25"/>
      <c r="H28" s="25"/>
      <c r="I28" s="371" t="s">
        <v>34</v>
      </c>
      <c r="J28" s="372"/>
      <c r="K28" s="51" t="s">
        <v>47</v>
      </c>
      <c r="L28" s="53">
        <f t="shared" si="3"/>
        <v>0</v>
      </c>
      <c r="M28" s="116"/>
      <c r="N28" s="116"/>
      <c r="O28" s="116"/>
      <c r="P28" s="116"/>
      <c r="Q28" s="116"/>
      <c r="R28" s="13"/>
    </row>
    <row r="29" spans="1:18" s="5" customFormat="1" ht="41.25" customHeight="1" x14ac:dyDescent="0.35">
      <c r="A29" s="372"/>
      <c r="B29" s="25"/>
      <c r="C29" s="25"/>
      <c r="D29" s="25"/>
      <c r="E29" s="25"/>
      <c r="F29" s="25"/>
      <c r="G29" s="25"/>
      <c r="H29" s="25"/>
      <c r="I29" s="373"/>
      <c r="J29" s="372"/>
      <c r="K29" s="35" t="s">
        <v>22</v>
      </c>
      <c r="L29" s="53">
        <f t="shared" si="3"/>
        <v>0</v>
      </c>
      <c r="M29" s="116"/>
      <c r="N29" s="116"/>
      <c r="O29" s="116"/>
      <c r="P29" s="116"/>
      <c r="Q29" s="116"/>
      <c r="R29" s="13"/>
    </row>
    <row r="30" spans="1:18" s="5" customFormat="1" ht="73.5" customHeight="1" x14ac:dyDescent="0.35">
      <c r="A30" s="372"/>
      <c r="B30" s="399" t="s">
        <v>12</v>
      </c>
      <c r="C30" s="447">
        <f>SUM(D30:H31)</f>
        <v>0.75</v>
      </c>
      <c r="D30" s="419">
        <v>0.15</v>
      </c>
      <c r="E30" s="419">
        <v>0.15</v>
      </c>
      <c r="F30" s="419">
        <v>0.15</v>
      </c>
      <c r="G30" s="419">
        <v>0.15</v>
      </c>
      <c r="H30" s="419">
        <v>0.15</v>
      </c>
      <c r="I30" s="400" t="s">
        <v>39</v>
      </c>
      <c r="J30" s="372"/>
      <c r="K30" s="51" t="s">
        <v>47</v>
      </c>
      <c r="L30" s="53">
        <f t="shared" si="3"/>
        <v>0</v>
      </c>
      <c r="M30" s="116"/>
      <c r="N30" s="116"/>
      <c r="O30" s="116"/>
      <c r="P30" s="116"/>
      <c r="Q30" s="116"/>
      <c r="R30" s="13"/>
    </row>
    <row r="31" spans="1:18" s="5" customFormat="1" ht="50.25" customHeight="1" x14ac:dyDescent="0.35">
      <c r="A31" s="372"/>
      <c r="B31" s="399"/>
      <c r="C31" s="448"/>
      <c r="D31" s="419"/>
      <c r="E31" s="419"/>
      <c r="F31" s="419"/>
      <c r="G31" s="419"/>
      <c r="H31" s="419"/>
      <c r="I31" s="400"/>
      <c r="J31" s="373"/>
      <c r="K31" s="49" t="s">
        <v>22</v>
      </c>
      <c r="L31" s="53">
        <f t="shared" si="3"/>
        <v>670</v>
      </c>
      <c r="M31" s="116">
        <v>110</v>
      </c>
      <c r="N31" s="116">
        <v>121</v>
      </c>
      <c r="O31" s="116">
        <v>133</v>
      </c>
      <c r="P31" s="116">
        <v>146</v>
      </c>
      <c r="Q31" s="116">
        <v>160</v>
      </c>
      <c r="R31" s="13"/>
    </row>
    <row r="32" spans="1:18" s="5" customFormat="1" ht="47.25" customHeight="1" x14ac:dyDescent="0.35">
      <c r="A32" s="372"/>
      <c r="B32" s="18"/>
      <c r="C32" s="28"/>
      <c r="D32" s="29"/>
      <c r="E32" s="29"/>
      <c r="F32" s="29"/>
      <c r="G32" s="29"/>
      <c r="H32" s="29"/>
      <c r="I32" s="29"/>
      <c r="J32" s="30"/>
      <c r="K32" s="403" t="s">
        <v>13</v>
      </c>
      <c r="L32" s="401">
        <f>L34+L35</f>
        <v>2610</v>
      </c>
      <c r="M32" s="401">
        <f>M35</f>
        <v>427</v>
      </c>
      <c r="N32" s="401">
        <f>N35</f>
        <v>469</v>
      </c>
      <c r="O32" s="401">
        <f>O35</f>
        <v>516</v>
      </c>
      <c r="P32" s="401">
        <f>P35</f>
        <v>571</v>
      </c>
      <c r="Q32" s="401">
        <f>Q35</f>
        <v>627</v>
      </c>
      <c r="R32" s="13"/>
    </row>
    <row r="33" spans="1:18" s="5" customFormat="1" ht="47.25" customHeight="1" x14ac:dyDescent="0.35">
      <c r="A33" s="372"/>
      <c r="B33" s="18"/>
      <c r="C33" s="28"/>
      <c r="D33" s="29"/>
      <c r="E33" s="29"/>
      <c r="F33" s="29"/>
      <c r="G33" s="29"/>
      <c r="H33" s="29"/>
      <c r="I33" s="29"/>
      <c r="J33" s="30"/>
      <c r="K33" s="403"/>
      <c r="L33" s="402"/>
      <c r="M33" s="402"/>
      <c r="N33" s="402"/>
      <c r="O33" s="402"/>
      <c r="P33" s="402"/>
      <c r="Q33" s="402"/>
      <c r="R33" s="13"/>
    </row>
    <row r="34" spans="1:18" s="5" customFormat="1" ht="69.75" customHeight="1" x14ac:dyDescent="0.35">
      <c r="A34" s="372"/>
      <c r="B34" s="18"/>
      <c r="C34" s="28"/>
      <c r="D34" s="29"/>
      <c r="E34" s="29"/>
      <c r="F34" s="29"/>
      <c r="G34" s="29"/>
      <c r="H34" s="29"/>
      <c r="I34" s="29"/>
      <c r="J34" s="57" t="s">
        <v>10</v>
      </c>
      <c r="K34" s="43" t="s">
        <v>47</v>
      </c>
      <c r="L34" s="56">
        <f t="shared" ref="L34:L44" si="4">M34+N34+O34+P34+Q34</f>
        <v>0</v>
      </c>
      <c r="M34" s="56">
        <f t="shared" ref="M34:Q35" si="5">M26+M28+M30</f>
        <v>0</v>
      </c>
      <c r="N34" s="56">
        <f t="shared" si="5"/>
        <v>0</v>
      </c>
      <c r="O34" s="56">
        <f t="shared" si="5"/>
        <v>0</v>
      </c>
      <c r="P34" s="56">
        <f t="shared" si="5"/>
        <v>0</v>
      </c>
      <c r="Q34" s="56">
        <f t="shared" si="5"/>
        <v>0</v>
      </c>
      <c r="R34" s="13"/>
    </row>
    <row r="35" spans="1:18" s="5" customFormat="1" ht="67.5" x14ac:dyDescent="0.35">
      <c r="A35" s="373"/>
      <c r="B35" s="18"/>
      <c r="C35" s="28"/>
      <c r="D35" s="29"/>
      <c r="E35" s="29"/>
      <c r="F35" s="29"/>
      <c r="G35" s="29"/>
      <c r="H35" s="29"/>
      <c r="I35" s="29"/>
      <c r="J35" s="30"/>
      <c r="K35" s="117" t="s">
        <v>22</v>
      </c>
      <c r="L35" s="53">
        <f t="shared" si="4"/>
        <v>2610</v>
      </c>
      <c r="M35" s="56">
        <f t="shared" si="5"/>
        <v>427</v>
      </c>
      <c r="N35" s="56">
        <f t="shared" si="5"/>
        <v>469</v>
      </c>
      <c r="O35" s="56">
        <f t="shared" si="5"/>
        <v>516</v>
      </c>
      <c r="P35" s="56">
        <f t="shared" si="5"/>
        <v>571</v>
      </c>
      <c r="Q35" s="56">
        <f t="shared" si="5"/>
        <v>627</v>
      </c>
      <c r="R35" s="13"/>
    </row>
    <row r="36" spans="1:18" s="5" customFormat="1" ht="116.25" customHeight="1" x14ac:dyDescent="0.35">
      <c r="A36" s="371" t="s">
        <v>14</v>
      </c>
      <c r="B36" s="115" t="s">
        <v>15</v>
      </c>
      <c r="C36" s="75"/>
      <c r="D36" s="76"/>
      <c r="E36" s="76"/>
      <c r="F36" s="77"/>
      <c r="G36" s="76"/>
      <c r="H36" s="78"/>
      <c r="I36" s="404" t="s">
        <v>76</v>
      </c>
      <c r="J36" s="369" t="s">
        <v>84</v>
      </c>
      <c r="K36" s="19" t="s">
        <v>47</v>
      </c>
      <c r="L36" s="53">
        <f t="shared" si="4"/>
        <v>0</v>
      </c>
      <c r="M36" s="119"/>
      <c r="N36" s="119"/>
      <c r="O36" s="119"/>
      <c r="P36" s="119"/>
      <c r="Q36" s="119"/>
      <c r="R36" s="13"/>
    </row>
    <row r="37" spans="1:18" s="5" customFormat="1" ht="73.5" customHeight="1" x14ac:dyDescent="0.35">
      <c r="A37" s="372"/>
      <c r="B37" s="115" t="s">
        <v>49</v>
      </c>
      <c r="C37" s="79"/>
      <c r="D37" s="76"/>
      <c r="E37" s="76"/>
      <c r="F37" s="76"/>
      <c r="G37" s="76"/>
      <c r="H37" s="76"/>
      <c r="I37" s="405"/>
      <c r="J37" s="370"/>
      <c r="K37" s="66" t="s">
        <v>22</v>
      </c>
      <c r="L37" s="53">
        <f t="shared" si="4"/>
        <v>0</v>
      </c>
      <c r="M37" s="116"/>
      <c r="N37" s="116"/>
      <c r="O37" s="116"/>
      <c r="P37" s="116"/>
      <c r="Q37" s="116"/>
      <c r="R37" s="13"/>
    </row>
    <row r="38" spans="1:18" s="5" customFormat="1" ht="23.25" x14ac:dyDescent="0.35">
      <c r="A38" s="372"/>
      <c r="B38" s="80"/>
      <c r="C38" s="18"/>
      <c r="D38" s="18"/>
      <c r="E38" s="18"/>
      <c r="F38" s="18"/>
      <c r="G38" s="18"/>
      <c r="H38" s="18"/>
      <c r="I38" s="28"/>
      <c r="J38" s="33"/>
      <c r="K38" s="81" t="s">
        <v>16</v>
      </c>
      <c r="L38" s="53">
        <f t="shared" si="4"/>
        <v>0</v>
      </c>
      <c r="M38" s="56">
        <f>M40</f>
        <v>0</v>
      </c>
      <c r="N38" s="56">
        <f>N40</f>
        <v>0</v>
      </c>
      <c r="O38" s="56">
        <f>O40</f>
        <v>0</v>
      </c>
      <c r="P38" s="56">
        <f>P40</f>
        <v>0</v>
      </c>
      <c r="Q38" s="56">
        <f>Q40</f>
        <v>0</v>
      </c>
      <c r="R38" s="13"/>
    </row>
    <row r="39" spans="1:18" s="5" customFormat="1" ht="137.25" customHeight="1" x14ac:dyDescent="0.35">
      <c r="A39" s="372"/>
      <c r="B39" s="34"/>
      <c r="C39" s="18"/>
      <c r="D39" s="18"/>
      <c r="E39" s="18"/>
      <c r="F39" s="18"/>
      <c r="G39" s="18"/>
      <c r="H39" s="18"/>
      <c r="I39" s="28"/>
      <c r="J39" s="57" t="s">
        <v>10</v>
      </c>
      <c r="K39" s="82" t="s">
        <v>47</v>
      </c>
      <c r="L39" s="53">
        <f t="shared" si="4"/>
        <v>0</v>
      </c>
      <c r="M39" s="56">
        <f t="shared" ref="M39:Q40" si="6">M36</f>
        <v>0</v>
      </c>
      <c r="N39" s="56">
        <f t="shared" si="6"/>
        <v>0</v>
      </c>
      <c r="O39" s="56">
        <f t="shared" si="6"/>
        <v>0</v>
      </c>
      <c r="P39" s="56">
        <f t="shared" si="6"/>
        <v>0</v>
      </c>
      <c r="Q39" s="56">
        <f t="shared" si="6"/>
        <v>0</v>
      </c>
      <c r="R39" s="13"/>
    </row>
    <row r="40" spans="1:18" s="5" customFormat="1" ht="93.75" customHeight="1" x14ac:dyDescent="0.35">
      <c r="A40" s="373"/>
      <c r="B40" s="83"/>
      <c r="C40" s="41"/>
      <c r="D40" s="41"/>
      <c r="E40" s="41"/>
      <c r="F40" s="41"/>
      <c r="G40" s="41"/>
      <c r="H40" s="41"/>
      <c r="I40" s="84"/>
      <c r="J40" s="85"/>
      <c r="K40" s="86" t="s">
        <v>22</v>
      </c>
      <c r="L40" s="53">
        <f t="shared" si="4"/>
        <v>0</v>
      </c>
      <c r="M40" s="53">
        <f t="shared" si="6"/>
        <v>0</v>
      </c>
      <c r="N40" s="53">
        <f t="shared" si="6"/>
        <v>0</v>
      </c>
      <c r="O40" s="53">
        <f t="shared" si="6"/>
        <v>0</v>
      </c>
      <c r="P40" s="53">
        <f t="shared" si="6"/>
        <v>0</v>
      </c>
      <c r="Q40" s="53">
        <f t="shared" si="6"/>
        <v>0</v>
      </c>
      <c r="R40" s="13"/>
    </row>
    <row r="41" spans="1:18" s="5" customFormat="1" ht="38.25" customHeight="1" x14ac:dyDescent="0.35">
      <c r="A41" s="371" t="s">
        <v>17</v>
      </c>
      <c r="B41" s="366" t="s">
        <v>50</v>
      </c>
      <c r="C41" s="421">
        <f>D41+E41+F41+G41+H41</f>
        <v>111.89999999999999</v>
      </c>
      <c r="D41" s="383">
        <v>22.38</v>
      </c>
      <c r="E41" s="383">
        <v>22.38</v>
      </c>
      <c r="F41" s="383">
        <v>22.38</v>
      </c>
      <c r="G41" s="383">
        <v>22.38</v>
      </c>
      <c r="H41" s="383">
        <v>22.38</v>
      </c>
      <c r="I41" s="407" t="s">
        <v>18</v>
      </c>
      <c r="J41" s="369" t="s">
        <v>84</v>
      </c>
      <c r="K41" s="51" t="s">
        <v>47</v>
      </c>
      <c r="L41" s="53">
        <f t="shared" si="4"/>
        <v>0</v>
      </c>
      <c r="M41" s="116"/>
      <c r="N41" s="116"/>
      <c r="O41" s="116"/>
      <c r="P41" s="116"/>
      <c r="Q41" s="116"/>
      <c r="R41" s="13"/>
    </row>
    <row r="42" spans="1:18" s="5" customFormat="1" ht="60" customHeight="1" x14ac:dyDescent="0.35">
      <c r="A42" s="372"/>
      <c r="B42" s="368"/>
      <c r="C42" s="422"/>
      <c r="D42" s="384"/>
      <c r="E42" s="384"/>
      <c r="F42" s="384"/>
      <c r="G42" s="384"/>
      <c r="H42" s="384"/>
      <c r="I42" s="407"/>
      <c r="J42" s="391"/>
      <c r="K42" s="52" t="s">
        <v>22</v>
      </c>
      <c r="L42" s="53">
        <f t="shared" si="4"/>
        <v>29307</v>
      </c>
      <c r="M42" s="116">
        <v>4800</v>
      </c>
      <c r="N42" s="116">
        <v>5280</v>
      </c>
      <c r="O42" s="116">
        <v>5810</v>
      </c>
      <c r="P42" s="116">
        <v>6390</v>
      </c>
      <c r="Q42" s="116">
        <v>7027</v>
      </c>
      <c r="R42" s="13"/>
    </row>
    <row r="43" spans="1:18" s="5" customFormat="1" ht="96" customHeight="1" x14ac:dyDescent="0.35">
      <c r="A43" s="372"/>
      <c r="B43" s="114" t="s">
        <v>58</v>
      </c>
      <c r="C43" s="60">
        <f>D43+E43+F43+G43+H43</f>
        <v>330</v>
      </c>
      <c r="D43" s="119">
        <v>66</v>
      </c>
      <c r="E43" s="119">
        <v>66</v>
      </c>
      <c r="F43" s="119">
        <v>66</v>
      </c>
      <c r="G43" s="119">
        <v>66</v>
      </c>
      <c r="H43" s="119">
        <v>66</v>
      </c>
      <c r="I43" s="114" t="s">
        <v>78</v>
      </c>
      <c r="J43" s="391"/>
      <c r="K43" s="52" t="s">
        <v>22</v>
      </c>
      <c r="L43" s="53">
        <f t="shared" si="4"/>
        <v>50052</v>
      </c>
      <c r="M43" s="116">
        <v>8200</v>
      </c>
      <c r="N43" s="116">
        <v>9020</v>
      </c>
      <c r="O43" s="116">
        <v>9922</v>
      </c>
      <c r="P43" s="116">
        <v>10910</v>
      </c>
      <c r="Q43" s="116">
        <v>12000</v>
      </c>
      <c r="R43" s="13"/>
    </row>
    <row r="44" spans="1:18" s="5" customFormat="1" ht="31.5" customHeight="1" x14ac:dyDescent="0.35">
      <c r="A44" s="372"/>
      <c r="B44" s="423"/>
      <c r="C44" s="425"/>
      <c r="D44" s="425"/>
      <c r="E44" s="425"/>
      <c r="F44" s="425"/>
      <c r="G44" s="425"/>
      <c r="H44" s="427"/>
      <c r="I44" s="407" t="s">
        <v>29</v>
      </c>
      <c r="J44" s="391"/>
      <c r="K44" s="51" t="s">
        <v>47</v>
      </c>
      <c r="L44" s="53">
        <f t="shared" si="4"/>
        <v>0</v>
      </c>
      <c r="M44" s="116"/>
      <c r="N44" s="116"/>
      <c r="O44" s="116"/>
      <c r="P44" s="116"/>
      <c r="Q44" s="116"/>
      <c r="R44" s="14"/>
    </row>
    <row r="45" spans="1:18" s="5" customFormat="1" ht="75" customHeight="1" x14ac:dyDescent="0.35">
      <c r="A45" s="372"/>
      <c r="B45" s="424"/>
      <c r="C45" s="426"/>
      <c r="D45" s="426"/>
      <c r="E45" s="426"/>
      <c r="F45" s="426"/>
      <c r="G45" s="426"/>
      <c r="H45" s="428"/>
      <c r="I45" s="407"/>
      <c r="J45" s="370"/>
      <c r="K45" s="52" t="s">
        <v>22</v>
      </c>
      <c r="L45" s="53">
        <f>M45+N45+O45+P45+Q45</f>
        <v>41513</v>
      </c>
      <c r="M45" s="116">
        <v>6800</v>
      </c>
      <c r="N45" s="116">
        <v>7480</v>
      </c>
      <c r="O45" s="116">
        <v>8228</v>
      </c>
      <c r="P45" s="116">
        <v>9050</v>
      </c>
      <c r="Q45" s="116">
        <v>9955</v>
      </c>
      <c r="R45" s="13"/>
    </row>
    <row r="46" spans="1:18" s="5" customFormat="1" ht="39" customHeight="1" x14ac:dyDescent="0.35">
      <c r="A46" s="372"/>
      <c r="B46" s="375" t="s">
        <v>51</v>
      </c>
      <c r="C46" s="87">
        <f t="shared" ref="C46:C51" si="7">D46+E46+F46+G46+H46</f>
        <v>0</v>
      </c>
      <c r="D46" s="88"/>
      <c r="E46" s="88"/>
      <c r="F46" s="88"/>
      <c r="G46" s="88"/>
      <c r="H46" s="88"/>
      <c r="I46" s="366" t="s">
        <v>79</v>
      </c>
      <c r="J46" s="371" t="s">
        <v>55</v>
      </c>
      <c r="K46" s="51" t="s">
        <v>47</v>
      </c>
      <c r="L46" s="53">
        <f t="shared" ref="L46:L51" si="8">M46+N46+O46+P46+Q46</f>
        <v>0</v>
      </c>
      <c r="M46" s="116"/>
      <c r="N46" s="116"/>
      <c r="O46" s="116"/>
      <c r="P46" s="116"/>
      <c r="Q46" s="116"/>
      <c r="R46" s="13"/>
    </row>
    <row r="47" spans="1:18" s="5" customFormat="1" ht="84.75" customHeight="1" x14ac:dyDescent="0.35">
      <c r="A47" s="372"/>
      <c r="B47" s="399"/>
      <c r="C47" s="89">
        <f t="shared" si="7"/>
        <v>0</v>
      </c>
      <c r="D47" s="88"/>
      <c r="E47" s="88"/>
      <c r="F47" s="88"/>
      <c r="G47" s="88"/>
      <c r="H47" s="88"/>
      <c r="I47" s="368"/>
      <c r="J47" s="372"/>
      <c r="K47" s="52" t="s">
        <v>22</v>
      </c>
      <c r="L47" s="53">
        <f t="shared" si="8"/>
        <v>0</v>
      </c>
      <c r="M47" s="116"/>
      <c r="N47" s="116"/>
      <c r="O47" s="116"/>
      <c r="P47" s="116"/>
      <c r="Q47" s="116"/>
      <c r="R47" s="13"/>
    </row>
    <row r="48" spans="1:18" s="5" customFormat="1" ht="42" customHeight="1" x14ac:dyDescent="0.35">
      <c r="A48" s="372"/>
      <c r="B48" s="399" t="s">
        <v>52</v>
      </c>
      <c r="C48" s="89">
        <f t="shared" si="7"/>
        <v>0</v>
      </c>
      <c r="D48" s="88"/>
      <c r="E48" s="88"/>
      <c r="F48" s="88"/>
      <c r="G48" s="88"/>
      <c r="H48" s="88"/>
      <c r="I48" s="366" t="s">
        <v>80</v>
      </c>
      <c r="J48" s="372"/>
      <c r="K48" s="51" t="s">
        <v>47</v>
      </c>
      <c r="L48" s="53">
        <f t="shared" si="8"/>
        <v>0</v>
      </c>
      <c r="M48" s="116"/>
      <c r="N48" s="116"/>
      <c r="O48" s="116"/>
      <c r="P48" s="116"/>
      <c r="Q48" s="116"/>
      <c r="R48" s="13"/>
    </row>
    <row r="49" spans="1:18" s="5" customFormat="1" ht="80.25" customHeight="1" x14ac:dyDescent="0.35">
      <c r="A49" s="372"/>
      <c r="B49" s="399"/>
      <c r="C49" s="89">
        <f t="shared" si="7"/>
        <v>0</v>
      </c>
      <c r="D49" s="88"/>
      <c r="E49" s="88"/>
      <c r="F49" s="88"/>
      <c r="G49" s="88"/>
      <c r="H49" s="88"/>
      <c r="I49" s="368"/>
      <c r="J49" s="372"/>
      <c r="K49" s="52" t="s">
        <v>22</v>
      </c>
      <c r="L49" s="53">
        <f t="shared" si="8"/>
        <v>0</v>
      </c>
      <c r="M49" s="116"/>
      <c r="N49" s="116"/>
      <c r="O49" s="116"/>
      <c r="P49" s="116"/>
      <c r="Q49" s="116"/>
      <c r="R49" s="13"/>
    </row>
    <row r="50" spans="1:18" s="5" customFormat="1" ht="62.25" customHeight="1" x14ac:dyDescent="0.35">
      <c r="A50" s="372"/>
      <c r="B50" s="399" t="s">
        <v>53</v>
      </c>
      <c r="C50" s="89">
        <f t="shared" si="7"/>
        <v>0</v>
      </c>
      <c r="D50" s="88"/>
      <c r="E50" s="88"/>
      <c r="F50" s="88"/>
      <c r="G50" s="88"/>
      <c r="H50" s="88"/>
      <c r="I50" s="366" t="s">
        <v>81</v>
      </c>
      <c r="J50" s="372"/>
      <c r="K50" s="51" t="s">
        <v>47</v>
      </c>
      <c r="L50" s="53">
        <f t="shared" si="8"/>
        <v>0</v>
      </c>
      <c r="M50" s="116"/>
      <c r="N50" s="116"/>
      <c r="O50" s="116"/>
      <c r="P50" s="116"/>
      <c r="Q50" s="116"/>
      <c r="R50" s="13"/>
    </row>
    <row r="51" spans="1:18" s="5" customFormat="1" ht="60" customHeight="1" x14ac:dyDescent="0.35">
      <c r="A51" s="373"/>
      <c r="B51" s="399"/>
      <c r="C51" s="89">
        <f t="shared" si="7"/>
        <v>100</v>
      </c>
      <c r="D51" s="88">
        <v>20</v>
      </c>
      <c r="E51" s="88">
        <v>20</v>
      </c>
      <c r="F51" s="88">
        <v>20</v>
      </c>
      <c r="G51" s="88">
        <v>20</v>
      </c>
      <c r="H51" s="88">
        <v>20</v>
      </c>
      <c r="I51" s="368"/>
      <c r="J51" s="373"/>
      <c r="K51" s="52" t="s">
        <v>22</v>
      </c>
      <c r="L51" s="53">
        <f t="shared" si="8"/>
        <v>3090</v>
      </c>
      <c r="M51" s="116">
        <v>510</v>
      </c>
      <c r="N51" s="116">
        <v>560</v>
      </c>
      <c r="O51" s="116">
        <v>610</v>
      </c>
      <c r="P51" s="116">
        <v>670</v>
      </c>
      <c r="Q51" s="116">
        <v>740</v>
      </c>
      <c r="R51" s="13"/>
    </row>
    <row r="52" spans="1:18" s="5" customFormat="1" ht="87.75" customHeight="1" x14ac:dyDescent="0.35">
      <c r="A52" s="90"/>
      <c r="B52" s="18"/>
      <c r="C52" s="112"/>
      <c r="D52" s="29"/>
      <c r="E52" s="29"/>
      <c r="F52" s="29"/>
      <c r="G52" s="29"/>
      <c r="H52" s="29"/>
      <c r="I52" s="29"/>
      <c r="J52" s="91"/>
      <c r="K52" s="92" t="s">
        <v>19</v>
      </c>
      <c r="L52" s="53">
        <f t="shared" ref="L52:L57" si="9">M52+N52+O52+P52+Q52</f>
        <v>123962</v>
      </c>
      <c r="M52" s="93">
        <f>M53+M54</f>
        <v>20310</v>
      </c>
      <c r="N52" s="93">
        <f>N53+N54</f>
        <v>22340</v>
      </c>
      <c r="O52" s="93">
        <f>O53+O54</f>
        <v>24570</v>
      </c>
      <c r="P52" s="93">
        <f>P53+P54</f>
        <v>27020</v>
      </c>
      <c r="Q52" s="93">
        <f>Q53+Q54</f>
        <v>29722</v>
      </c>
      <c r="R52" s="13"/>
    </row>
    <row r="53" spans="1:18" s="5" customFormat="1" ht="95.25" customHeight="1" x14ac:dyDescent="0.35">
      <c r="A53" s="90"/>
      <c r="B53" s="18"/>
      <c r="C53" s="18"/>
      <c r="D53" s="29"/>
      <c r="E53" s="29"/>
      <c r="F53" s="29"/>
      <c r="G53" s="29"/>
      <c r="H53" s="29"/>
      <c r="I53" s="29"/>
      <c r="J53" s="57" t="s">
        <v>20</v>
      </c>
      <c r="K53" s="58" t="s">
        <v>47</v>
      </c>
      <c r="L53" s="53">
        <f t="shared" si="9"/>
        <v>0</v>
      </c>
      <c r="M53" s="94">
        <f t="shared" ref="M53:Q53" si="10">M41+M44+M46+M48+M50</f>
        <v>0</v>
      </c>
      <c r="N53" s="94">
        <f t="shared" si="10"/>
        <v>0</v>
      </c>
      <c r="O53" s="94">
        <f t="shared" si="10"/>
        <v>0</v>
      </c>
      <c r="P53" s="94">
        <f t="shared" si="10"/>
        <v>0</v>
      </c>
      <c r="Q53" s="94">
        <f t="shared" si="10"/>
        <v>0</v>
      </c>
      <c r="R53" s="13"/>
    </row>
    <row r="54" spans="1:18" s="5" customFormat="1" ht="75" customHeight="1" x14ac:dyDescent="0.35">
      <c r="A54" s="90"/>
      <c r="B54" s="18"/>
      <c r="C54" s="18"/>
      <c r="D54" s="29"/>
      <c r="E54" s="29"/>
      <c r="F54" s="29"/>
      <c r="G54" s="29"/>
      <c r="H54" s="29"/>
      <c r="I54" s="29"/>
      <c r="J54" s="30"/>
      <c r="K54" s="45" t="s">
        <v>22</v>
      </c>
      <c r="L54" s="53">
        <f t="shared" si="9"/>
        <v>123962</v>
      </c>
      <c r="M54" s="94">
        <f>M42+M45+M47+M49+M51+M43</f>
        <v>20310</v>
      </c>
      <c r="N54" s="94">
        <f t="shared" ref="N54:Q54" si="11">N42+N45+N47+N49+N51+N43</f>
        <v>22340</v>
      </c>
      <c r="O54" s="94">
        <f t="shared" si="11"/>
        <v>24570</v>
      </c>
      <c r="P54" s="94">
        <f t="shared" si="11"/>
        <v>27020</v>
      </c>
      <c r="Q54" s="94">
        <f t="shared" si="11"/>
        <v>29722</v>
      </c>
      <c r="R54" s="13"/>
    </row>
    <row r="55" spans="1:18" s="5" customFormat="1" ht="109.5" customHeight="1" x14ac:dyDescent="0.35">
      <c r="A55" s="412"/>
      <c r="B55" s="413"/>
      <c r="C55" s="25"/>
      <c r="D55" s="25"/>
      <c r="E55" s="25"/>
      <c r="F55" s="25"/>
      <c r="G55" s="25"/>
      <c r="H55" s="25"/>
      <c r="I55" s="25"/>
      <c r="J55" s="95"/>
      <c r="K55" s="96" t="s">
        <v>21</v>
      </c>
      <c r="L55" s="97">
        <f t="shared" ref="L55:Q55" si="12">L56+L57</f>
        <v>339787.9</v>
      </c>
      <c r="M55" s="97">
        <f t="shared" si="12"/>
        <v>55667</v>
      </c>
      <c r="N55" s="97">
        <f t="shared" si="12"/>
        <v>61232</v>
      </c>
      <c r="O55" s="97">
        <f t="shared" si="12"/>
        <v>67349.899999999994</v>
      </c>
      <c r="P55" s="97">
        <f t="shared" si="12"/>
        <v>74080</v>
      </c>
      <c r="Q55" s="97">
        <f t="shared" si="12"/>
        <v>81459</v>
      </c>
      <c r="R55" s="13"/>
    </row>
    <row r="56" spans="1:18" s="5" customFormat="1" ht="39" customHeight="1" x14ac:dyDescent="0.35">
      <c r="A56" s="24"/>
      <c r="B56" s="25"/>
      <c r="C56" s="25"/>
      <c r="D56" s="25"/>
      <c r="E56" s="25"/>
      <c r="F56" s="25"/>
      <c r="G56" s="25"/>
      <c r="H56" s="25"/>
      <c r="I56" s="25"/>
      <c r="J56" s="98" t="s">
        <v>20</v>
      </c>
      <c r="K56" s="38" t="s">
        <v>47</v>
      </c>
      <c r="L56" s="97">
        <f t="shared" si="9"/>
        <v>610</v>
      </c>
      <c r="M56" s="97">
        <f>M24+M39+M53+M34</f>
        <v>100</v>
      </c>
      <c r="N56" s="97">
        <f t="shared" ref="N56:Q56" si="13">N24+N39+N53+N34</f>
        <v>110</v>
      </c>
      <c r="O56" s="97">
        <f t="shared" si="13"/>
        <v>120</v>
      </c>
      <c r="P56" s="97">
        <f t="shared" si="13"/>
        <v>130</v>
      </c>
      <c r="Q56" s="97">
        <f t="shared" si="13"/>
        <v>150</v>
      </c>
      <c r="R56" s="13"/>
    </row>
    <row r="57" spans="1:18" s="5" customFormat="1" ht="62.25" customHeight="1" x14ac:dyDescent="0.35">
      <c r="A57" s="99"/>
      <c r="B57" s="100"/>
      <c r="C57" s="100"/>
      <c r="D57" s="100"/>
      <c r="E57" s="100"/>
      <c r="F57" s="100"/>
      <c r="G57" s="100"/>
      <c r="H57" s="100"/>
      <c r="I57" s="100"/>
      <c r="J57" s="101"/>
      <c r="K57" s="39" t="s">
        <v>22</v>
      </c>
      <c r="L57" s="97">
        <f t="shared" si="9"/>
        <v>339177.9</v>
      </c>
      <c r="M57" s="97">
        <f>M10+M25+M35+M40+M54</f>
        <v>55567</v>
      </c>
      <c r="N57" s="97">
        <f t="shared" ref="N57:Q57" si="14">N10+N25+N35+N40+N54</f>
        <v>61122</v>
      </c>
      <c r="O57" s="97">
        <f t="shared" si="14"/>
        <v>67229.899999999994</v>
      </c>
      <c r="P57" s="97">
        <f t="shared" si="14"/>
        <v>73950</v>
      </c>
      <c r="Q57" s="97">
        <f t="shared" si="14"/>
        <v>81309</v>
      </c>
      <c r="R57" s="13"/>
    </row>
    <row r="58" spans="1:18" ht="23.25" x14ac:dyDescent="0.35">
      <c r="A58" s="23"/>
      <c r="B58" s="23"/>
      <c r="C58" s="23"/>
      <c r="D58" s="23"/>
      <c r="E58" s="23"/>
      <c r="F58" s="23"/>
      <c r="G58" s="23"/>
      <c r="H58" s="23"/>
      <c r="I58" s="23"/>
      <c r="J58" s="37"/>
      <c r="K58" s="36"/>
      <c r="L58" s="23"/>
      <c r="M58" s="23"/>
      <c r="N58" s="23"/>
      <c r="O58" s="23"/>
      <c r="P58" s="23"/>
      <c r="Q58" s="23"/>
      <c r="R58" s="17"/>
    </row>
    <row r="59" spans="1:18" ht="30.75" customHeight="1" x14ac:dyDescent="0.35">
      <c r="A59" s="23"/>
      <c r="B59" s="23"/>
      <c r="C59" s="23"/>
      <c r="D59" s="23"/>
      <c r="E59" s="23"/>
      <c r="F59" s="23"/>
      <c r="G59" s="23"/>
      <c r="H59" s="23"/>
      <c r="I59" s="23"/>
      <c r="J59" s="37"/>
      <c r="K59" s="36"/>
      <c r="L59" s="23"/>
      <c r="M59" s="23"/>
      <c r="N59" s="23"/>
      <c r="O59" s="23"/>
      <c r="P59" s="23"/>
      <c r="Q59" s="23"/>
      <c r="R59" s="17"/>
    </row>
    <row r="60" spans="1:18" ht="30.75" customHeight="1" x14ac:dyDescent="0.35">
      <c r="A60" s="23"/>
      <c r="B60" s="23"/>
      <c r="C60" s="23"/>
      <c r="D60" s="23"/>
      <c r="E60" s="23"/>
      <c r="F60" s="23"/>
      <c r="G60" s="23"/>
      <c r="H60" s="23"/>
      <c r="I60" s="23"/>
      <c r="J60" s="37"/>
      <c r="K60" s="36"/>
      <c r="L60" s="23"/>
      <c r="M60" s="23"/>
      <c r="N60" s="23"/>
      <c r="O60" s="23"/>
      <c r="P60" s="23"/>
      <c r="Q60" s="23"/>
      <c r="R60" s="17"/>
    </row>
    <row r="61" spans="1:18" ht="30.75" customHeight="1" x14ac:dyDescent="0.3">
      <c r="A61" s="414" t="s">
        <v>60</v>
      </c>
      <c r="B61" s="414"/>
      <c r="C61" s="414"/>
      <c r="D61" s="414"/>
      <c r="E61" s="414"/>
      <c r="F61" s="414"/>
      <c r="G61" s="414"/>
      <c r="H61" s="414"/>
      <c r="I61" s="414"/>
      <c r="J61" s="414"/>
      <c r="K61" s="414"/>
      <c r="L61" s="414"/>
      <c r="M61" s="414"/>
      <c r="N61" s="414"/>
      <c r="O61" s="414"/>
      <c r="P61" s="414"/>
      <c r="Q61" s="414"/>
      <c r="R61" s="17"/>
    </row>
    <row r="62" spans="1:18" ht="32.25" customHeight="1" x14ac:dyDescent="0.4">
      <c r="A62" s="415"/>
      <c r="B62" s="415"/>
      <c r="C62" s="415"/>
      <c r="D62" s="415"/>
      <c r="E62" s="415"/>
      <c r="F62" s="415"/>
      <c r="G62" s="415"/>
      <c r="H62" s="415"/>
      <c r="I62" s="415"/>
      <c r="J62" s="415"/>
      <c r="K62" s="415"/>
      <c r="L62" s="415"/>
      <c r="M62" s="415"/>
      <c r="N62" s="415"/>
      <c r="O62" s="415"/>
      <c r="P62" s="415"/>
      <c r="Q62" s="415"/>
      <c r="R62" s="17"/>
    </row>
    <row r="63" spans="1:18" ht="26.25" x14ac:dyDescent="0.4">
      <c r="A63" s="415"/>
      <c r="B63" s="415"/>
      <c r="C63" s="415"/>
      <c r="D63" s="415"/>
      <c r="E63" s="415"/>
      <c r="F63" s="415"/>
      <c r="G63" s="415"/>
      <c r="H63" s="415"/>
      <c r="I63" s="415"/>
      <c r="J63" s="415"/>
      <c r="K63" s="415"/>
      <c r="L63" s="415"/>
      <c r="M63" s="415"/>
      <c r="N63" s="415"/>
      <c r="O63" s="415"/>
      <c r="P63" s="415"/>
      <c r="Q63" s="415"/>
      <c r="R63" s="17"/>
    </row>
    <row r="64" spans="1:18" x14ac:dyDescent="0.25">
      <c r="A64" s="17"/>
      <c r="B64" s="17"/>
      <c r="C64" s="17"/>
      <c r="D64" s="17"/>
      <c r="E64" s="17"/>
      <c r="F64" s="17"/>
      <c r="G64" s="17"/>
      <c r="H64" s="17"/>
      <c r="I64" s="17"/>
      <c r="J64" s="16"/>
      <c r="K64" s="15"/>
      <c r="L64" s="17"/>
      <c r="M64" s="17"/>
      <c r="N64" s="17"/>
      <c r="O64" s="17"/>
      <c r="P64" s="17"/>
      <c r="Q64" s="17"/>
      <c r="R64" s="17"/>
    </row>
    <row r="65" spans="1:18" x14ac:dyDescent="0.25">
      <c r="A65" s="17"/>
      <c r="B65" s="17"/>
      <c r="C65" s="17"/>
      <c r="D65" s="17"/>
      <c r="E65" s="17"/>
      <c r="F65" s="17"/>
      <c r="G65" s="17"/>
      <c r="H65" s="17"/>
      <c r="I65" s="17"/>
      <c r="J65" s="16"/>
      <c r="K65" s="15"/>
      <c r="L65" s="17"/>
      <c r="M65" s="17"/>
      <c r="N65" s="17"/>
      <c r="O65" s="17"/>
      <c r="P65" s="17"/>
      <c r="Q65" s="17"/>
      <c r="R65" s="17"/>
    </row>
    <row r="66" spans="1:18" x14ac:dyDescent="0.25">
      <c r="C66" s="4"/>
      <c r="D66" s="4"/>
      <c r="E66" s="4"/>
      <c r="F66" s="4"/>
      <c r="G66" s="4"/>
      <c r="H66" s="4"/>
      <c r="L66" s="4"/>
      <c r="M66" s="4"/>
      <c r="N66" s="4"/>
      <c r="O66" s="4"/>
      <c r="P66" s="4"/>
      <c r="Q66" s="4"/>
      <c r="R66" s="4"/>
    </row>
    <row r="67" spans="1:18" x14ac:dyDescent="0.25">
      <c r="C67" s="4"/>
      <c r="D67" s="4"/>
      <c r="E67" s="4"/>
      <c r="F67" s="4"/>
      <c r="G67" s="4"/>
      <c r="H67" s="4"/>
      <c r="L67" s="4"/>
      <c r="M67" s="4"/>
      <c r="N67" s="4"/>
      <c r="O67" s="4"/>
      <c r="P67" s="4"/>
      <c r="Q67" s="4"/>
      <c r="R67" s="4"/>
    </row>
    <row r="68" spans="1:18" x14ac:dyDescent="0.25">
      <c r="C68" s="4"/>
      <c r="D68" s="4"/>
      <c r="E68" s="4"/>
      <c r="F68" s="4"/>
      <c r="G68" s="4"/>
      <c r="H68" s="4"/>
      <c r="L68" s="4"/>
      <c r="M68" s="4"/>
      <c r="N68" s="4"/>
      <c r="O68" s="4"/>
      <c r="P68" s="4"/>
      <c r="Q68" s="4"/>
      <c r="R68" s="4"/>
    </row>
    <row r="69" spans="1:18" x14ac:dyDescent="0.25">
      <c r="C69" s="4"/>
      <c r="D69" s="4"/>
      <c r="E69" s="4"/>
      <c r="F69" s="4"/>
      <c r="G69" s="4"/>
      <c r="H69" s="4"/>
      <c r="L69" s="4"/>
      <c r="M69" s="4"/>
      <c r="N69" s="4"/>
      <c r="O69" s="4"/>
      <c r="P69" s="4"/>
      <c r="Q69" s="4"/>
      <c r="R69" s="4"/>
    </row>
    <row r="70" spans="1:18" x14ac:dyDescent="0.25">
      <c r="C70" s="4"/>
      <c r="D70" s="4"/>
      <c r="E70" s="4"/>
      <c r="F70" s="4"/>
      <c r="G70" s="4"/>
      <c r="H70" s="4"/>
      <c r="L70" s="4"/>
      <c r="M70" s="4"/>
      <c r="N70" s="4"/>
      <c r="O70" s="4"/>
      <c r="P70" s="4"/>
      <c r="Q70" s="4"/>
      <c r="R70" s="4"/>
    </row>
    <row r="71" spans="1:18" x14ac:dyDescent="0.25">
      <c r="C71" s="4"/>
      <c r="D71" s="4"/>
      <c r="E71" s="4"/>
      <c r="F71" s="4"/>
      <c r="G71" s="4"/>
      <c r="H71" s="4"/>
      <c r="L71" s="4"/>
      <c r="M71" s="4"/>
      <c r="N71" s="4"/>
      <c r="O71" s="4"/>
      <c r="P71" s="4"/>
      <c r="Q71" s="4"/>
      <c r="R71" s="4"/>
    </row>
    <row r="72" spans="1:18" x14ac:dyDescent="0.25">
      <c r="C72" s="4"/>
      <c r="D72" s="4"/>
      <c r="E72" s="4"/>
      <c r="F72" s="4"/>
      <c r="G72" s="4"/>
      <c r="H72" s="4"/>
      <c r="L72" s="4"/>
      <c r="M72" s="4"/>
      <c r="N72" s="4"/>
      <c r="O72" s="4"/>
      <c r="P72" s="4"/>
      <c r="Q72" s="4"/>
      <c r="R72" s="4"/>
    </row>
    <row r="73" spans="1:18" x14ac:dyDescent="0.25">
      <c r="C73" s="4"/>
      <c r="D73" s="4"/>
      <c r="E73" s="4"/>
      <c r="F73" s="4"/>
      <c r="G73" s="4"/>
      <c r="H73" s="4"/>
      <c r="L73" s="4"/>
      <c r="M73" s="4"/>
      <c r="N73" s="4"/>
      <c r="O73" s="4"/>
      <c r="P73" s="4"/>
      <c r="Q73" s="4"/>
      <c r="R73" s="4"/>
    </row>
    <row r="74" spans="1:18" x14ac:dyDescent="0.25">
      <c r="C74" s="4"/>
      <c r="D74" s="4"/>
      <c r="E74" s="4"/>
      <c r="F74" s="4"/>
      <c r="G74" s="4"/>
      <c r="H74" s="4"/>
      <c r="L74" s="4"/>
      <c r="M74" s="4"/>
      <c r="N74" s="4"/>
      <c r="O74" s="4"/>
      <c r="P74" s="4"/>
      <c r="Q74" s="4"/>
      <c r="R74" s="4"/>
    </row>
    <row r="75" spans="1:18" x14ac:dyDescent="0.25">
      <c r="C75" s="4"/>
      <c r="D75" s="4"/>
      <c r="E75" s="4"/>
      <c r="F75" s="4"/>
      <c r="G75" s="4"/>
      <c r="H75" s="4"/>
      <c r="L75" s="4"/>
      <c r="M75" s="4"/>
      <c r="N75" s="4"/>
      <c r="O75" s="4"/>
      <c r="P75" s="4"/>
      <c r="Q75" s="4"/>
      <c r="R75" s="4"/>
    </row>
    <row r="76" spans="1:18" x14ac:dyDescent="0.25">
      <c r="C76" s="4"/>
      <c r="D76" s="4"/>
      <c r="E76" s="4"/>
      <c r="F76" s="4"/>
      <c r="G76" s="4"/>
      <c r="H76" s="4"/>
      <c r="L76" s="4"/>
      <c r="M76" s="4"/>
      <c r="N76" s="4"/>
      <c r="O76" s="4"/>
      <c r="P76" s="4"/>
      <c r="Q76" s="4"/>
      <c r="R76" s="4"/>
    </row>
    <row r="77" spans="1:18" x14ac:dyDescent="0.25">
      <c r="C77" s="4"/>
      <c r="D77" s="4"/>
      <c r="E77" s="4"/>
      <c r="F77" s="4"/>
      <c r="G77" s="4"/>
      <c r="H77" s="4"/>
      <c r="L77" s="4"/>
      <c r="M77" s="4"/>
      <c r="N77" s="4"/>
      <c r="O77" s="4"/>
      <c r="P77" s="4"/>
      <c r="Q77" s="4"/>
      <c r="R77" s="4"/>
    </row>
    <row r="78" spans="1:18" x14ac:dyDescent="0.25">
      <c r="C78" s="4"/>
      <c r="D78" s="4"/>
      <c r="E78" s="4"/>
      <c r="F78" s="4"/>
      <c r="G78" s="4"/>
      <c r="H78" s="4"/>
      <c r="L78" s="4"/>
      <c r="M78" s="4"/>
      <c r="N78" s="4"/>
      <c r="O78" s="4"/>
      <c r="P78" s="4"/>
      <c r="Q78" s="4"/>
      <c r="R78" s="4"/>
    </row>
    <row r="79" spans="1:18" x14ac:dyDescent="0.25">
      <c r="C79" s="4"/>
      <c r="D79" s="4"/>
      <c r="E79" s="4"/>
      <c r="F79" s="4"/>
      <c r="G79" s="4"/>
      <c r="H79" s="4"/>
      <c r="L79" s="4"/>
      <c r="M79" s="4"/>
      <c r="N79" s="4"/>
      <c r="O79" s="4"/>
      <c r="P79" s="4"/>
      <c r="Q79" s="4"/>
      <c r="R79" s="4"/>
    </row>
    <row r="80" spans="1:18" x14ac:dyDescent="0.25">
      <c r="C80" s="4"/>
      <c r="D80" s="4"/>
      <c r="E80" s="4"/>
      <c r="F80" s="4"/>
      <c r="G80" s="4"/>
      <c r="H80" s="4"/>
      <c r="L80" s="4"/>
      <c r="M80" s="4"/>
      <c r="N80" s="4"/>
      <c r="O80" s="4"/>
      <c r="P80" s="4"/>
      <c r="Q80" s="4"/>
      <c r="R80" s="4"/>
    </row>
  </sheetData>
  <mergeCells count="115">
    <mergeCell ref="A55:B55"/>
    <mergeCell ref="A61:Q61"/>
    <mergeCell ref="A62:Q62"/>
    <mergeCell ref="A63:Q63"/>
    <mergeCell ref="H44:H45"/>
    <mergeCell ref="I44:I45"/>
    <mergeCell ref="B46:B47"/>
    <mergeCell ref="I46:I47"/>
    <mergeCell ref="J46:J51"/>
    <mergeCell ref="B48:B49"/>
    <mergeCell ref="I48:I49"/>
    <mergeCell ref="B50:B51"/>
    <mergeCell ref="I50:I51"/>
    <mergeCell ref="N32:N33"/>
    <mergeCell ref="O32:O33"/>
    <mergeCell ref="P32:P33"/>
    <mergeCell ref="G41:G42"/>
    <mergeCell ref="H41:H42"/>
    <mergeCell ref="I41:I42"/>
    <mergeCell ref="J41:J45"/>
    <mergeCell ref="B44:B45"/>
    <mergeCell ref="C44:C45"/>
    <mergeCell ref="D44:D45"/>
    <mergeCell ref="E44:E45"/>
    <mergeCell ref="F44:F45"/>
    <mergeCell ref="G44:G45"/>
    <mergeCell ref="A36:A40"/>
    <mergeCell ref="I36:I37"/>
    <mergeCell ref="J36:J37"/>
    <mergeCell ref="A41:A51"/>
    <mergeCell ref="B41:B42"/>
    <mergeCell ref="C41:C42"/>
    <mergeCell ref="D41:D42"/>
    <mergeCell ref="E41:E42"/>
    <mergeCell ref="F41:F42"/>
    <mergeCell ref="Q20:Q21"/>
    <mergeCell ref="A26:A35"/>
    <mergeCell ref="B26:B27"/>
    <mergeCell ref="C26:C27"/>
    <mergeCell ref="D26:D27"/>
    <mergeCell ref="E26:E27"/>
    <mergeCell ref="F26:F27"/>
    <mergeCell ref="G26:G27"/>
    <mergeCell ref="H26:H27"/>
    <mergeCell ref="I26:I27"/>
    <mergeCell ref="J26:J31"/>
    <mergeCell ref="I28:I29"/>
    <mergeCell ref="B30:B31"/>
    <mergeCell ref="C30:C31"/>
    <mergeCell ref="D30:D31"/>
    <mergeCell ref="E30:E31"/>
    <mergeCell ref="F30:F31"/>
    <mergeCell ref="G30:G31"/>
    <mergeCell ref="H30:H31"/>
    <mergeCell ref="I30:I31"/>
    <mergeCell ref="Q32:Q33"/>
    <mergeCell ref="K32:K33"/>
    <mergeCell ref="L32:L33"/>
    <mergeCell ref="M32:M33"/>
    <mergeCell ref="Q16:Q17"/>
    <mergeCell ref="I18:I19"/>
    <mergeCell ref="B20:B21"/>
    <mergeCell ref="I20:I22"/>
    <mergeCell ref="K20:K21"/>
    <mergeCell ref="L20:L21"/>
    <mergeCell ref="M20:M21"/>
    <mergeCell ref="N20:N21"/>
    <mergeCell ref="O20:O21"/>
    <mergeCell ref="P20:P21"/>
    <mergeCell ref="K16:K17"/>
    <mergeCell ref="L16:L17"/>
    <mergeCell ref="M16:M17"/>
    <mergeCell ref="N16:N17"/>
    <mergeCell ref="O16:O17"/>
    <mergeCell ref="P16:P17"/>
    <mergeCell ref="J11:J22"/>
    <mergeCell ref="I13:I14"/>
    <mergeCell ref="B15:B17"/>
    <mergeCell ref="C15:C16"/>
    <mergeCell ref="D15:D16"/>
    <mergeCell ref="E15:E16"/>
    <mergeCell ref="F15:F16"/>
    <mergeCell ref="G15:G16"/>
    <mergeCell ref="H15:H16"/>
    <mergeCell ref="I15:I17"/>
    <mergeCell ref="J6:J7"/>
    <mergeCell ref="A11:A25"/>
    <mergeCell ref="B11:B12"/>
    <mergeCell ref="I11:I12"/>
    <mergeCell ref="A6:A10"/>
    <mergeCell ref="B6:B7"/>
    <mergeCell ref="C6:C7"/>
    <mergeCell ref="D6:D7"/>
    <mergeCell ref="E6:E7"/>
    <mergeCell ref="F6:F7"/>
    <mergeCell ref="G6:G7"/>
    <mergeCell ref="H6:H7"/>
    <mergeCell ref="I6:I7"/>
    <mergeCell ref="O1:R1"/>
    <mergeCell ref="A2:Q2"/>
    <mergeCell ref="A3:A5"/>
    <mergeCell ref="B3:B5"/>
    <mergeCell ref="C3:H3"/>
    <mergeCell ref="I3:I5"/>
    <mergeCell ref="J3:J5"/>
    <mergeCell ref="K3:K5"/>
    <mergeCell ref="L3:L5"/>
    <mergeCell ref="M3:Q3"/>
    <mergeCell ref="Q4:Q5"/>
    <mergeCell ref="C4:C5"/>
    <mergeCell ref="D4:H4"/>
    <mergeCell ref="M4:M5"/>
    <mergeCell ref="N4:N5"/>
    <mergeCell ref="O4:O5"/>
    <mergeCell ref="P4:P5"/>
  </mergeCells>
  <printOptions horizontalCentered="1"/>
  <pageMargins left="0.31" right="0.19685039370078741" top="0.35" bottom="0.34" header="0.15748031496062992" footer="0"/>
  <pageSetup paperSize="9" scale="13" fitToHeight="8" orientation="landscape" r:id="rId1"/>
  <headerFooter alignWithMargins="0"/>
  <rowBreaks count="1" manualBreakCount="1">
    <brk id="65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R80"/>
  <sheetViews>
    <sheetView view="pageBreakPreview" topLeftCell="C1" zoomScale="50" zoomScaleNormal="60" zoomScaleSheetLayoutView="49" workbookViewId="0">
      <selection activeCell="M16" sqref="M16:M17"/>
    </sheetView>
  </sheetViews>
  <sheetFormatPr defaultColWidth="9.140625" defaultRowHeight="15.75" x14ac:dyDescent="0.25"/>
  <cols>
    <col min="1" max="1" width="42.7109375" style="4" customWidth="1"/>
    <col min="2" max="2" width="55.85546875" style="4" customWidth="1"/>
    <col min="3" max="3" width="12" style="3" customWidth="1"/>
    <col min="4" max="8" width="9.28515625" style="3" customWidth="1"/>
    <col min="9" max="9" width="52.7109375" style="4" customWidth="1"/>
    <col min="10" max="10" width="40" style="7" customWidth="1"/>
    <col min="11" max="11" width="34.28515625" style="6" customWidth="1"/>
    <col min="12" max="12" width="20.28515625" style="3" customWidth="1"/>
    <col min="13" max="13" width="15.5703125" style="1" customWidth="1"/>
    <col min="14" max="14" width="14.7109375" style="1" customWidth="1"/>
    <col min="15" max="16" width="15.85546875" style="1" customWidth="1"/>
    <col min="17" max="17" width="14.85546875" style="1" customWidth="1"/>
    <col min="18" max="16384" width="9.140625" style="1"/>
  </cols>
  <sheetData>
    <row r="1" spans="1:18" ht="56.25" customHeight="1" x14ac:dyDescent="0.2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9"/>
      <c r="M1" s="9"/>
      <c r="N1" s="10"/>
      <c r="O1" s="358" t="s">
        <v>35</v>
      </c>
      <c r="P1" s="358"/>
      <c r="Q1" s="358"/>
      <c r="R1" s="358"/>
    </row>
    <row r="2" spans="1:18" ht="77.25" customHeight="1" thickBot="1" x14ac:dyDescent="0.3">
      <c r="A2" s="359" t="s">
        <v>41</v>
      </c>
      <c r="B2" s="359"/>
      <c r="C2" s="359"/>
      <c r="D2" s="359"/>
      <c r="E2" s="359"/>
      <c r="F2" s="359"/>
      <c r="G2" s="359"/>
      <c r="H2" s="359"/>
      <c r="I2" s="359"/>
      <c r="J2" s="359"/>
      <c r="K2" s="359"/>
      <c r="L2" s="359"/>
      <c r="M2" s="359"/>
      <c r="N2" s="359"/>
      <c r="O2" s="359"/>
      <c r="P2" s="359"/>
      <c r="Q2" s="359"/>
      <c r="R2" s="11"/>
    </row>
    <row r="3" spans="1:18" ht="32.25" customHeight="1" x14ac:dyDescent="0.25">
      <c r="A3" s="360" t="s">
        <v>0</v>
      </c>
      <c r="B3" s="360" t="s">
        <v>1</v>
      </c>
      <c r="C3" s="360" t="s">
        <v>2</v>
      </c>
      <c r="D3" s="360"/>
      <c r="E3" s="360"/>
      <c r="F3" s="360"/>
      <c r="G3" s="360"/>
      <c r="H3" s="360"/>
      <c r="I3" s="360" t="s">
        <v>3</v>
      </c>
      <c r="J3" s="361" t="s">
        <v>4</v>
      </c>
      <c r="K3" s="362" t="s">
        <v>23</v>
      </c>
      <c r="L3" s="362" t="s">
        <v>45</v>
      </c>
      <c r="M3" s="363" t="s">
        <v>46</v>
      </c>
      <c r="N3" s="363"/>
      <c r="O3" s="363"/>
      <c r="P3" s="363"/>
      <c r="Q3" s="363"/>
      <c r="R3" s="11"/>
    </row>
    <row r="4" spans="1:18" s="2" customFormat="1" ht="19.5" customHeight="1" x14ac:dyDescent="0.25">
      <c r="A4" s="360"/>
      <c r="B4" s="360"/>
      <c r="C4" s="360" t="s">
        <v>5</v>
      </c>
      <c r="D4" s="363" t="s">
        <v>46</v>
      </c>
      <c r="E4" s="363"/>
      <c r="F4" s="363"/>
      <c r="G4" s="363"/>
      <c r="H4" s="363"/>
      <c r="I4" s="360"/>
      <c r="J4" s="361"/>
      <c r="K4" s="360"/>
      <c r="L4" s="360"/>
      <c r="M4" s="363">
        <v>2021</v>
      </c>
      <c r="N4" s="363">
        <v>2022</v>
      </c>
      <c r="O4" s="363">
        <v>2023</v>
      </c>
      <c r="P4" s="363">
        <v>2024</v>
      </c>
      <c r="Q4" s="363">
        <v>2025</v>
      </c>
      <c r="R4" s="12"/>
    </row>
    <row r="5" spans="1:18" s="5" customFormat="1" ht="102" customHeight="1" x14ac:dyDescent="0.35">
      <c r="A5" s="360"/>
      <c r="B5" s="360"/>
      <c r="C5" s="360"/>
      <c r="D5" s="103">
        <v>2021</v>
      </c>
      <c r="E5" s="103">
        <v>2022</v>
      </c>
      <c r="F5" s="103">
        <v>2023</v>
      </c>
      <c r="G5" s="103">
        <v>2024</v>
      </c>
      <c r="H5" s="103">
        <v>2025</v>
      </c>
      <c r="I5" s="360"/>
      <c r="J5" s="361"/>
      <c r="K5" s="360"/>
      <c r="L5" s="360"/>
      <c r="M5" s="363"/>
      <c r="N5" s="363"/>
      <c r="O5" s="363"/>
      <c r="P5" s="363"/>
      <c r="Q5" s="363"/>
      <c r="R5" s="13"/>
    </row>
    <row r="6" spans="1:18" s="5" customFormat="1" ht="21" customHeight="1" x14ac:dyDescent="0.35">
      <c r="A6" s="377" t="s">
        <v>6</v>
      </c>
      <c r="B6" s="380" t="s">
        <v>44</v>
      </c>
      <c r="C6" s="364">
        <f>D6+E6+F6+G6+H6</f>
        <v>0</v>
      </c>
      <c r="D6" s="364"/>
      <c r="E6" s="364"/>
      <c r="F6" s="364"/>
      <c r="G6" s="364"/>
      <c r="H6" s="364"/>
      <c r="I6" s="381" t="s">
        <v>42</v>
      </c>
      <c r="J6" s="369" t="s">
        <v>85</v>
      </c>
      <c r="K6" s="51" t="s">
        <v>47</v>
      </c>
      <c r="L6" s="27">
        <f>M6+N6+O6+P6+Q6</f>
        <v>0</v>
      </c>
      <c r="M6" s="48"/>
      <c r="N6" s="48"/>
      <c r="O6" s="48"/>
      <c r="P6" s="48"/>
      <c r="Q6" s="48"/>
      <c r="R6" s="13"/>
    </row>
    <row r="7" spans="1:18" s="5" customFormat="1" ht="51.75" customHeight="1" x14ac:dyDescent="0.35">
      <c r="A7" s="378"/>
      <c r="B7" s="380"/>
      <c r="C7" s="364"/>
      <c r="D7" s="364"/>
      <c r="E7" s="364"/>
      <c r="F7" s="364"/>
      <c r="G7" s="364"/>
      <c r="H7" s="364"/>
      <c r="I7" s="382"/>
      <c r="J7" s="370"/>
      <c r="K7" s="52" t="s">
        <v>22</v>
      </c>
      <c r="L7" s="53">
        <f t="shared" ref="L7:L16" si="0">M7+N7+O7+P7+Q7</f>
        <v>0</v>
      </c>
      <c r="M7" s="48"/>
      <c r="N7" s="48"/>
      <c r="O7" s="48"/>
      <c r="P7" s="48"/>
      <c r="Q7" s="48"/>
      <c r="R7" s="13"/>
    </row>
    <row r="8" spans="1:18" s="5" customFormat="1" ht="35.25" customHeight="1" x14ac:dyDescent="0.35">
      <c r="A8" s="378"/>
      <c r="B8" s="54"/>
      <c r="C8" s="156"/>
      <c r="D8" s="26"/>
      <c r="E8" s="120"/>
      <c r="F8" s="26"/>
      <c r="G8" s="120"/>
      <c r="H8" s="26"/>
      <c r="I8" s="32"/>
      <c r="J8" s="55"/>
      <c r="K8" s="45" t="s">
        <v>31</v>
      </c>
      <c r="L8" s="53">
        <f t="shared" si="0"/>
        <v>0</v>
      </c>
      <c r="M8" s="56">
        <f>M9+M10</f>
        <v>0</v>
      </c>
      <c r="N8" s="56">
        <f>N9+N10</f>
        <v>0</v>
      </c>
      <c r="O8" s="56">
        <f>O9+O10</f>
        <v>0</v>
      </c>
      <c r="P8" s="56">
        <f>P9+P10</f>
        <v>0</v>
      </c>
      <c r="Q8" s="56">
        <f>Q9+Q10</f>
        <v>0</v>
      </c>
      <c r="R8" s="13"/>
    </row>
    <row r="9" spans="1:18" s="5" customFormat="1" ht="35.25" customHeight="1" x14ac:dyDescent="0.35">
      <c r="A9" s="378"/>
      <c r="B9" s="18"/>
      <c r="C9" s="157"/>
      <c r="D9" s="29"/>
      <c r="E9" s="29"/>
      <c r="F9" s="29"/>
      <c r="G9" s="29"/>
      <c r="H9" s="29"/>
      <c r="I9" s="32"/>
      <c r="J9" s="57" t="s">
        <v>30</v>
      </c>
      <c r="K9" s="58" t="s">
        <v>47</v>
      </c>
      <c r="L9" s="53">
        <f t="shared" si="0"/>
        <v>0</v>
      </c>
      <c r="M9" s="56">
        <f t="shared" ref="M9:Q10" si="1">M6</f>
        <v>0</v>
      </c>
      <c r="N9" s="56">
        <f t="shared" si="1"/>
        <v>0</v>
      </c>
      <c r="O9" s="56">
        <f t="shared" si="1"/>
        <v>0</v>
      </c>
      <c r="P9" s="56">
        <f t="shared" si="1"/>
        <v>0</v>
      </c>
      <c r="Q9" s="56">
        <f t="shared" si="1"/>
        <v>0</v>
      </c>
      <c r="R9" s="13"/>
    </row>
    <row r="10" spans="1:18" s="5" customFormat="1" ht="42.75" customHeight="1" x14ac:dyDescent="0.35">
      <c r="A10" s="379"/>
      <c r="B10" s="18"/>
      <c r="C10" s="157"/>
      <c r="D10" s="29"/>
      <c r="E10" s="29"/>
      <c r="F10" s="29"/>
      <c r="G10" s="29"/>
      <c r="H10" s="29"/>
      <c r="I10" s="29"/>
      <c r="J10" s="55"/>
      <c r="K10" s="117" t="s">
        <v>22</v>
      </c>
      <c r="L10" s="53">
        <f t="shared" si="0"/>
        <v>0</v>
      </c>
      <c r="M10" s="59">
        <f t="shared" si="1"/>
        <v>0</v>
      </c>
      <c r="N10" s="59">
        <f t="shared" si="1"/>
        <v>0</v>
      </c>
      <c r="O10" s="59">
        <f t="shared" si="1"/>
        <v>0</v>
      </c>
      <c r="P10" s="59">
        <f t="shared" si="1"/>
        <v>0</v>
      </c>
      <c r="Q10" s="59">
        <f t="shared" si="1"/>
        <v>0</v>
      </c>
      <c r="R10" s="13"/>
    </row>
    <row r="11" spans="1:18" s="5" customFormat="1" ht="43.5" customHeight="1" x14ac:dyDescent="0.35">
      <c r="A11" s="371" t="s">
        <v>7</v>
      </c>
      <c r="B11" s="374" t="s">
        <v>43</v>
      </c>
      <c r="C11" s="364">
        <f>D11+E11+F11+G11+H11</f>
        <v>1895</v>
      </c>
      <c r="D11" s="376">
        <v>339</v>
      </c>
      <c r="E11" s="364">
        <v>389</v>
      </c>
      <c r="F11" s="364">
        <v>389</v>
      </c>
      <c r="G11" s="364">
        <v>389</v>
      </c>
      <c r="H11" s="364">
        <v>389</v>
      </c>
      <c r="I11" s="374" t="s">
        <v>24</v>
      </c>
      <c r="J11" s="369" t="s">
        <v>86</v>
      </c>
      <c r="K11" s="52" t="s">
        <v>47</v>
      </c>
      <c r="L11" s="53">
        <f t="shared" si="0"/>
        <v>200</v>
      </c>
      <c r="M11" s="158">
        <v>40</v>
      </c>
      <c r="N11" s="119">
        <v>40</v>
      </c>
      <c r="O11" s="119">
        <v>40</v>
      </c>
      <c r="P11" s="119">
        <v>40</v>
      </c>
      <c r="Q11" s="119">
        <v>40</v>
      </c>
      <c r="R11" s="13"/>
    </row>
    <row r="12" spans="1:18" s="5" customFormat="1" ht="51.75" customHeight="1" x14ac:dyDescent="0.35">
      <c r="A12" s="372"/>
      <c r="B12" s="375"/>
      <c r="C12" s="364"/>
      <c r="D12" s="376"/>
      <c r="E12" s="364"/>
      <c r="F12" s="364"/>
      <c r="G12" s="364"/>
      <c r="H12" s="364"/>
      <c r="I12" s="375"/>
      <c r="J12" s="391"/>
      <c r="K12" s="52" t="s">
        <v>22</v>
      </c>
      <c r="L12" s="53">
        <f>M12+N12+O12+P12+Q12</f>
        <v>9640</v>
      </c>
      <c r="M12" s="119">
        <v>1780</v>
      </c>
      <c r="N12" s="119">
        <v>1965</v>
      </c>
      <c r="O12" s="119">
        <v>1965</v>
      </c>
      <c r="P12" s="119">
        <v>1965</v>
      </c>
      <c r="Q12" s="119">
        <v>1965</v>
      </c>
      <c r="R12" s="13"/>
    </row>
    <row r="13" spans="1:18" s="5" customFormat="1" ht="43.5" customHeight="1" x14ac:dyDescent="0.35">
      <c r="A13" s="372"/>
      <c r="B13" s="20"/>
      <c r="C13" s="21"/>
      <c r="D13" s="22"/>
      <c r="E13" s="22"/>
      <c r="F13" s="22"/>
      <c r="G13" s="22"/>
      <c r="H13" s="22"/>
      <c r="I13" s="392" t="s">
        <v>25</v>
      </c>
      <c r="J13" s="391"/>
      <c r="K13" s="51" t="s">
        <v>47</v>
      </c>
      <c r="L13" s="53">
        <f t="shared" si="0"/>
        <v>0</v>
      </c>
      <c r="M13" s="118"/>
      <c r="N13" s="118"/>
      <c r="O13" s="118"/>
      <c r="P13" s="118"/>
      <c r="Q13" s="118"/>
      <c r="R13" s="13"/>
    </row>
    <row r="14" spans="1:18" s="5" customFormat="1" ht="49.5" customHeight="1" x14ac:dyDescent="0.35">
      <c r="A14" s="372"/>
      <c r="B14" s="25"/>
      <c r="C14" s="25"/>
      <c r="D14" s="25"/>
      <c r="E14" s="25"/>
      <c r="F14" s="25"/>
      <c r="G14" s="25"/>
      <c r="H14" s="25"/>
      <c r="I14" s="393"/>
      <c r="J14" s="391"/>
      <c r="K14" s="121" t="s">
        <v>22</v>
      </c>
      <c r="L14" s="53">
        <f t="shared" si="0"/>
        <v>1225</v>
      </c>
      <c r="M14" s="119">
        <v>245</v>
      </c>
      <c r="N14" s="119">
        <v>245</v>
      </c>
      <c r="O14" s="119">
        <v>245</v>
      </c>
      <c r="P14" s="119">
        <v>245</v>
      </c>
      <c r="Q14" s="119">
        <v>245</v>
      </c>
      <c r="R14" s="13"/>
    </row>
    <row r="15" spans="1:18" s="5" customFormat="1" ht="36.75" customHeight="1" x14ac:dyDescent="0.35">
      <c r="A15" s="372"/>
      <c r="B15" s="394" t="s">
        <v>56</v>
      </c>
      <c r="C15" s="365">
        <f>D15+E15+F15+G15+H15</f>
        <v>10</v>
      </c>
      <c r="D15" s="364">
        <v>2</v>
      </c>
      <c r="E15" s="364">
        <v>2</v>
      </c>
      <c r="F15" s="364">
        <v>2</v>
      </c>
      <c r="G15" s="364">
        <v>2</v>
      </c>
      <c r="H15" s="364">
        <v>2</v>
      </c>
      <c r="I15" s="366" t="s">
        <v>26</v>
      </c>
      <c r="J15" s="391"/>
      <c r="K15" s="51" t="s">
        <v>47</v>
      </c>
      <c r="L15" s="53">
        <f t="shared" si="0"/>
        <v>0</v>
      </c>
      <c r="M15" s="119"/>
      <c r="N15" s="119"/>
      <c r="O15" s="119"/>
      <c r="P15" s="119"/>
      <c r="Q15" s="119"/>
      <c r="R15" s="13"/>
    </row>
    <row r="16" spans="1:18" s="5" customFormat="1" ht="61.5" customHeight="1" x14ac:dyDescent="0.35">
      <c r="A16" s="372"/>
      <c r="B16" s="395"/>
      <c r="C16" s="437"/>
      <c r="D16" s="365"/>
      <c r="E16" s="365"/>
      <c r="F16" s="365"/>
      <c r="G16" s="365"/>
      <c r="H16" s="365"/>
      <c r="I16" s="367"/>
      <c r="J16" s="391"/>
      <c r="K16" s="390" t="s">
        <v>22</v>
      </c>
      <c r="L16" s="458">
        <f t="shared" si="0"/>
        <v>51375</v>
      </c>
      <c r="M16" s="456">
        <v>10275</v>
      </c>
      <c r="N16" s="456">
        <v>10275</v>
      </c>
      <c r="O16" s="456">
        <v>10275</v>
      </c>
      <c r="P16" s="456">
        <v>10275</v>
      </c>
      <c r="Q16" s="456">
        <v>10275</v>
      </c>
      <c r="R16" s="13"/>
    </row>
    <row r="17" spans="1:18" s="5" customFormat="1" ht="71.25" customHeight="1" x14ac:dyDescent="0.35">
      <c r="A17" s="372"/>
      <c r="B17" s="396"/>
      <c r="C17" s="60">
        <f>D17+E17+F17+G17+H17</f>
        <v>205.5</v>
      </c>
      <c r="D17" s="119">
        <v>41.1</v>
      </c>
      <c r="E17" s="119">
        <v>41.1</v>
      </c>
      <c r="F17" s="119">
        <v>41.1</v>
      </c>
      <c r="G17" s="119">
        <v>41.1</v>
      </c>
      <c r="H17" s="119">
        <v>41.1</v>
      </c>
      <c r="I17" s="368"/>
      <c r="J17" s="391"/>
      <c r="K17" s="390"/>
      <c r="L17" s="459"/>
      <c r="M17" s="457"/>
      <c r="N17" s="457"/>
      <c r="O17" s="457"/>
      <c r="P17" s="457"/>
      <c r="Q17" s="457"/>
      <c r="R17" s="13"/>
    </row>
    <row r="18" spans="1:18" s="5" customFormat="1" ht="42" customHeight="1" x14ac:dyDescent="0.35">
      <c r="A18" s="372"/>
      <c r="B18" s="20"/>
      <c r="C18" s="44"/>
      <c r="D18" s="44"/>
      <c r="E18" s="44"/>
      <c r="F18" s="44"/>
      <c r="G18" s="44"/>
      <c r="H18" s="44"/>
      <c r="I18" s="366" t="s">
        <v>27</v>
      </c>
      <c r="J18" s="391"/>
      <c r="K18" s="51" t="s">
        <v>47</v>
      </c>
      <c r="L18" s="53">
        <f>M18+N18+O18+P18+Q18</f>
        <v>0</v>
      </c>
      <c r="M18" s="119"/>
      <c r="N18" s="119"/>
      <c r="O18" s="119"/>
      <c r="P18" s="119"/>
      <c r="Q18" s="119"/>
      <c r="R18" s="13"/>
    </row>
    <row r="19" spans="1:18" s="5" customFormat="1" ht="64.5" customHeight="1" x14ac:dyDescent="0.35">
      <c r="A19" s="372"/>
      <c r="B19" s="61"/>
      <c r="C19" s="62"/>
      <c r="D19" s="25"/>
      <c r="E19" s="25"/>
      <c r="F19" s="25"/>
      <c r="G19" s="25"/>
      <c r="H19" s="25"/>
      <c r="I19" s="368"/>
      <c r="J19" s="391"/>
      <c r="K19" s="121" t="s">
        <v>22</v>
      </c>
      <c r="L19" s="53">
        <f>M19+N19+O19+P19+Q19</f>
        <v>2500</v>
      </c>
      <c r="M19" s="119">
        <v>500</v>
      </c>
      <c r="N19" s="119">
        <v>500</v>
      </c>
      <c r="O19" s="119">
        <v>500</v>
      </c>
      <c r="P19" s="119">
        <v>500</v>
      </c>
      <c r="Q19" s="119">
        <v>500</v>
      </c>
      <c r="R19" s="13"/>
    </row>
    <row r="20" spans="1:18" s="5" customFormat="1" ht="42" customHeight="1" x14ac:dyDescent="0.35">
      <c r="A20" s="372"/>
      <c r="B20" s="385" t="s">
        <v>48</v>
      </c>
      <c r="C20" s="148">
        <v>55.8</v>
      </c>
      <c r="D20" s="122">
        <v>55.8</v>
      </c>
      <c r="E20" s="122">
        <v>55.8</v>
      </c>
      <c r="F20" s="122">
        <v>55.8</v>
      </c>
      <c r="G20" s="122">
        <v>55.8</v>
      </c>
      <c r="H20" s="122">
        <v>55.8</v>
      </c>
      <c r="I20" s="387" t="s">
        <v>28</v>
      </c>
      <c r="J20" s="391"/>
      <c r="K20" s="377" t="s">
        <v>47</v>
      </c>
      <c r="L20" s="388">
        <f>M20+N20+O20+P20+Q20</f>
        <v>0</v>
      </c>
      <c r="M20" s="383"/>
      <c r="N20" s="383"/>
      <c r="O20" s="383"/>
      <c r="P20" s="383"/>
      <c r="Q20" s="383"/>
      <c r="R20" s="13"/>
    </row>
    <row r="21" spans="1:18" s="5" customFormat="1" ht="31.5" customHeight="1" x14ac:dyDescent="0.35">
      <c r="A21" s="372"/>
      <c r="B21" s="386"/>
      <c r="C21" s="46"/>
      <c r="D21" s="47"/>
      <c r="E21" s="47"/>
      <c r="F21" s="47"/>
      <c r="G21" s="47"/>
      <c r="H21" s="47"/>
      <c r="I21" s="387"/>
      <c r="J21" s="391"/>
      <c r="K21" s="379"/>
      <c r="L21" s="389"/>
      <c r="M21" s="384"/>
      <c r="N21" s="384"/>
      <c r="O21" s="384"/>
      <c r="P21" s="384"/>
      <c r="Q21" s="384"/>
      <c r="R21" s="13"/>
    </row>
    <row r="22" spans="1:18" s="5" customFormat="1" ht="113.25" customHeight="1" x14ac:dyDescent="0.35">
      <c r="A22" s="372"/>
      <c r="B22" s="64" t="s">
        <v>8</v>
      </c>
      <c r="C22" s="40">
        <v>1</v>
      </c>
      <c r="D22" s="40">
        <v>1</v>
      </c>
      <c r="E22" s="40">
        <v>1</v>
      </c>
      <c r="F22" s="40">
        <v>1</v>
      </c>
      <c r="G22" s="40">
        <v>1</v>
      </c>
      <c r="H22" s="40">
        <v>1</v>
      </c>
      <c r="I22" s="368"/>
      <c r="J22" s="370"/>
      <c r="K22" s="66" t="s">
        <v>22</v>
      </c>
      <c r="L22" s="53">
        <f>M22+N22+O22+P22+Q22</f>
        <v>53750</v>
      </c>
      <c r="M22" s="119">
        <v>10750</v>
      </c>
      <c r="N22" s="119">
        <v>10750</v>
      </c>
      <c r="O22" s="119">
        <v>10750</v>
      </c>
      <c r="P22" s="119">
        <v>10750</v>
      </c>
      <c r="Q22" s="119">
        <v>10750</v>
      </c>
      <c r="R22" s="13"/>
    </row>
    <row r="23" spans="1:18" s="5" customFormat="1" ht="69.75" customHeight="1" x14ac:dyDescent="0.35">
      <c r="A23" s="372"/>
      <c r="B23" s="67"/>
      <c r="C23" s="68"/>
      <c r="D23" s="68"/>
      <c r="E23" s="68"/>
      <c r="F23" s="68"/>
      <c r="G23" s="68"/>
      <c r="H23" s="68"/>
      <c r="I23" s="68"/>
      <c r="J23" s="69"/>
      <c r="K23" s="70" t="s">
        <v>9</v>
      </c>
      <c r="L23" s="71">
        <f t="shared" ref="L23:Q23" si="2">L24+L25</f>
        <v>118690</v>
      </c>
      <c r="M23" s="71">
        <f t="shared" si="2"/>
        <v>23590</v>
      </c>
      <c r="N23" s="71">
        <f t="shared" si="2"/>
        <v>23775</v>
      </c>
      <c r="O23" s="71">
        <f t="shared" si="2"/>
        <v>23775</v>
      </c>
      <c r="P23" s="71">
        <f t="shared" si="2"/>
        <v>23775</v>
      </c>
      <c r="Q23" s="71">
        <f t="shared" si="2"/>
        <v>23775</v>
      </c>
      <c r="R23" s="13"/>
    </row>
    <row r="24" spans="1:18" s="5" customFormat="1" ht="96" customHeight="1" x14ac:dyDescent="0.35">
      <c r="A24" s="372"/>
      <c r="B24" s="18"/>
      <c r="C24" s="29"/>
      <c r="D24" s="29"/>
      <c r="E24" s="29"/>
      <c r="F24" s="29"/>
      <c r="G24" s="29"/>
      <c r="H24" s="29"/>
      <c r="I24" s="29"/>
      <c r="J24" s="72" t="s">
        <v>10</v>
      </c>
      <c r="K24" s="43" t="s">
        <v>33</v>
      </c>
      <c r="L24" s="53">
        <f t="shared" ref="L24:L31" si="3">M24+N24+O24+P24+Q24</f>
        <v>200</v>
      </c>
      <c r="M24" s="53">
        <f>M11+M13+M15+L18+M20</f>
        <v>40</v>
      </c>
      <c r="N24" s="53">
        <f>N11+N13+N15+M18+N20</f>
        <v>40</v>
      </c>
      <c r="O24" s="53">
        <f>O11+O13+O15+N18+O20</f>
        <v>40</v>
      </c>
      <c r="P24" s="53">
        <f>P11+P13+P15+O18+P20</f>
        <v>40</v>
      </c>
      <c r="Q24" s="53">
        <f>Q11+Q13+Q15+P18+Q20</f>
        <v>40</v>
      </c>
      <c r="R24" s="13"/>
    </row>
    <row r="25" spans="1:18" s="5" customFormat="1" ht="67.5" x14ac:dyDescent="0.35">
      <c r="A25" s="373"/>
      <c r="B25" s="73"/>
      <c r="C25" s="73"/>
      <c r="D25" s="73"/>
      <c r="E25" s="73"/>
      <c r="F25" s="73"/>
      <c r="G25" s="73"/>
      <c r="H25" s="73"/>
      <c r="I25" s="73"/>
      <c r="J25" s="74"/>
      <c r="K25" s="45" t="s">
        <v>22</v>
      </c>
      <c r="L25" s="53">
        <f t="shared" si="3"/>
        <v>118490</v>
      </c>
      <c r="M25" s="53">
        <f>M12+M14+M16+M19+M22</f>
        <v>23550</v>
      </c>
      <c r="N25" s="53">
        <f>N12+N14+N16+N19+N22</f>
        <v>23735</v>
      </c>
      <c r="O25" s="53">
        <f>O12+O14+O16+O19+O22</f>
        <v>23735</v>
      </c>
      <c r="P25" s="53">
        <f>P12+P14+P16+P19+P22</f>
        <v>23735</v>
      </c>
      <c r="Q25" s="53">
        <f>Q12+Q14+Q16+Q19+Q22</f>
        <v>23735</v>
      </c>
      <c r="R25" s="13"/>
    </row>
    <row r="26" spans="1:18" s="5" customFormat="1" ht="23.25" customHeight="1" x14ac:dyDescent="0.35">
      <c r="A26" s="371" t="s">
        <v>11</v>
      </c>
      <c r="B26" s="397" t="s">
        <v>57</v>
      </c>
      <c r="C26" s="421">
        <f>D26+E26+F26+G26+H26</f>
        <v>6.5</v>
      </c>
      <c r="D26" s="364">
        <v>1.3</v>
      </c>
      <c r="E26" s="364">
        <v>1.3</v>
      </c>
      <c r="F26" s="364">
        <v>1.3</v>
      </c>
      <c r="G26" s="398">
        <v>1.3</v>
      </c>
      <c r="H26" s="398">
        <v>1.3</v>
      </c>
      <c r="I26" s="366" t="s">
        <v>40</v>
      </c>
      <c r="J26" s="371" t="s">
        <v>87</v>
      </c>
      <c r="K26" s="51" t="s">
        <v>47</v>
      </c>
      <c r="L26" s="53">
        <f t="shared" si="3"/>
        <v>0</v>
      </c>
      <c r="M26" s="116"/>
      <c r="N26" s="116"/>
      <c r="O26" s="116"/>
      <c r="P26" s="116"/>
      <c r="Q26" s="116"/>
      <c r="R26" s="13"/>
    </row>
    <row r="27" spans="1:18" s="5" customFormat="1" ht="78" customHeight="1" x14ac:dyDescent="0.35">
      <c r="A27" s="372"/>
      <c r="B27" s="397"/>
      <c r="C27" s="448"/>
      <c r="D27" s="364"/>
      <c r="E27" s="364"/>
      <c r="F27" s="364"/>
      <c r="G27" s="398"/>
      <c r="H27" s="398"/>
      <c r="I27" s="368"/>
      <c r="J27" s="372"/>
      <c r="K27" s="121" t="s">
        <v>22</v>
      </c>
      <c r="L27" s="53">
        <f t="shared" si="3"/>
        <v>2250</v>
      </c>
      <c r="M27" s="116">
        <v>450</v>
      </c>
      <c r="N27" s="116">
        <v>450</v>
      </c>
      <c r="O27" s="116">
        <v>450</v>
      </c>
      <c r="P27" s="116">
        <v>450</v>
      </c>
      <c r="Q27" s="116">
        <v>450</v>
      </c>
      <c r="R27" s="13"/>
    </row>
    <row r="28" spans="1:18" s="5" customFormat="1" ht="45.75" customHeight="1" x14ac:dyDescent="0.35">
      <c r="A28" s="372"/>
      <c r="B28" s="31"/>
      <c r="C28" s="25"/>
      <c r="D28" s="25"/>
      <c r="E28" s="25"/>
      <c r="F28" s="25"/>
      <c r="G28" s="25"/>
      <c r="H28" s="25"/>
      <c r="I28" s="371" t="s">
        <v>34</v>
      </c>
      <c r="J28" s="372"/>
      <c r="K28" s="51" t="s">
        <v>47</v>
      </c>
      <c r="L28" s="53">
        <f t="shared" si="3"/>
        <v>0</v>
      </c>
      <c r="M28" s="116"/>
      <c r="N28" s="116"/>
      <c r="O28" s="116"/>
      <c r="P28" s="116"/>
      <c r="Q28" s="116"/>
      <c r="R28" s="13"/>
    </row>
    <row r="29" spans="1:18" s="5" customFormat="1" ht="41.25" customHeight="1" x14ac:dyDescent="0.35">
      <c r="A29" s="372"/>
      <c r="B29" s="25"/>
      <c r="C29" s="25"/>
      <c r="D29" s="25"/>
      <c r="E29" s="25"/>
      <c r="F29" s="25"/>
      <c r="G29" s="25"/>
      <c r="H29" s="25"/>
      <c r="I29" s="373"/>
      <c r="J29" s="372"/>
      <c r="K29" s="35" t="s">
        <v>22</v>
      </c>
      <c r="L29" s="53">
        <f t="shared" si="3"/>
        <v>0</v>
      </c>
      <c r="M29" s="116"/>
      <c r="N29" s="116"/>
      <c r="O29" s="116"/>
      <c r="P29" s="116"/>
      <c r="Q29" s="116"/>
      <c r="R29" s="13"/>
    </row>
    <row r="30" spans="1:18" s="5" customFormat="1" ht="73.5" customHeight="1" x14ac:dyDescent="0.35">
      <c r="A30" s="372"/>
      <c r="B30" s="399" t="s">
        <v>12</v>
      </c>
      <c r="C30" s="431">
        <f>D30+E30+F30+G30+H30</f>
        <v>1.25</v>
      </c>
      <c r="D30" s="419">
        <v>0.25</v>
      </c>
      <c r="E30" s="419">
        <v>0.25</v>
      </c>
      <c r="F30" s="419">
        <v>0.25</v>
      </c>
      <c r="G30" s="419">
        <v>0.25</v>
      </c>
      <c r="H30" s="419">
        <v>0.25</v>
      </c>
      <c r="I30" s="400" t="s">
        <v>39</v>
      </c>
      <c r="J30" s="372"/>
      <c r="K30" s="51" t="s">
        <v>47</v>
      </c>
      <c r="L30" s="53">
        <f t="shared" si="3"/>
        <v>0</v>
      </c>
      <c r="M30" s="116"/>
      <c r="N30" s="116"/>
      <c r="O30" s="116"/>
      <c r="P30" s="116"/>
      <c r="Q30" s="116"/>
      <c r="R30" s="13"/>
    </row>
    <row r="31" spans="1:18" s="5" customFormat="1" ht="50.25" customHeight="1" x14ac:dyDescent="0.35">
      <c r="A31" s="372"/>
      <c r="B31" s="399"/>
      <c r="C31" s="448"/>
      <c r="D31" s="419"/>
      <c r="E31" s="419"/>
      <c r="F31" s="419"/>
      <c r="G31" s="419"/>
      <c r="H31" s="419"/>
      <c r="I31" s="400"/>
      <c r="J31" s="373"/>
      <c r="K31" s="49" t="s">
        <v>22</v>
      </c>
      <c r="L31" s="53">
        <f t="shared" si="3"/>
        <v>750</v>
      </c>
      <c r="M31" s="116">
        <v>150</v>
      </c>
      <c r="N31" s="116">
        <v>150</v>
      </c>
      <c r="O31" s="116">
        <v>150</v>
      </c>
      <c r="P31" s="116">
        <v>150</v>
      </c>
      <c r="Q31" s="116">
        <v>150</v>
      </c>
      <c r="R31" s="13"/>
    </row>
    <row r="32" spans="1:18" s="5" customFormat="1" ht="47.25" customHeight="1" x14ac:dyDescent="0.35">
      <c r="A32" s="372"/>
      <c r="B32" s="18"/>
      <c r="C32" s="28"/>
      <c r="D32" s="29"/>
      <c r="E32" s="29"/>
      <c r="F32" s="29"/>
      <c r="G32" s="29"/>
      <c r="H32" s="29"/>
      <c r="I32" s="29"/>
      <c r="J32" s="30"/>
      <c r="K32" s="403" t="s">
        <v>13</v>
      </c>
      <c r="L32" s="401">
        <f>L34+L35</f>
        <v>3000</v>
      </c>
      <c r="M32" s="401">
        <f>M35</f>
        <v>600</v>
      </c>
      <c r="N32" s="401">
        <f>N35</f>
        <v>600</v>
      </c>
      <c r="O32" s="401">
        <f>O35</f>
        <v>600</v>
      </c>
      <c r="P32" s="401">
        <f>P35</f>
        <v>600</v>
      </c>
      <c r="Q32" s="401">
        <f>Q35</f>
        <v>600</v>
      </c>
      <c r="R32" s="13"/>
    </row>
    <row r="33" spans="1:18" s="5" customFormat="1" ht="47.25" customHeight="1" x14ac:dyDescent="0.35">
      <c r="A33" s="372"/>
      <c r="B33" s="18"/>
      <c r="C33" s="28"/>
      <c r="D33" s="29"/>
      <c r="E33" s="29"/>
      <c r="F33" s="29"/>
      <c r="G33" s="29"/>
      <c r="H33" s="29"/>
      <c r="I33" s="29"/>
      <c r="J33" s="30"/>
      <c r="K33" s="403"/>
      <c r="L33" s="402"/>
      <c r="M33" s="402"/>
      <c r="N33" s="402"/>
      <c r="O33" s="402"/>
      <c r="P33" s="402"/>
      <c r="Q33" s="402"/>
      <c r="R33" s="13"/>
    </row>
    <row r="34" spans="1:18" s="5" customFormat="1" ht="69.75" customHeight="1" x14ac:dyDescent="0.35">
      <c r="A34" s="372"/>
      <c r="B34" s="18"/>
      <c r="C34" s="28"/>
      <c r="D34" s="29"/>
      <c r="E34" s="29"/>
      <c r="F34" s="29"/>
      <c r="G34" s="29"/>
      <c r="H34" s="29"/>
      <c r="I34" s="29"/>
      <c r="J34" s="57" t="s">
        <v>10</v>
      </c>
      <c r="K34" s="43" t="s">
        <v>47</v>
      </c>
      <c r="L34" s="56">
        <f t="shared" ref="L34:L44" si="4">M34+N34+O34+P34+Q34</f>
        <v>0</v>
      </c>
      <c r="M34" s="56">
        <f t="shared" ref="M34:Q35" si="5">M26+M28+M30</f>
        <v>0</v>
      </c>
      <c r="N34" s="56">
        <f t="shared" si="5"/>
        <v>0</v>
      </c>
      <c r="O34" s="56">
        <f t="shared" si="5"/>
        <v>0</v>
      </c>
      <c r="P34" s="56">
        <f t="shared" si="5"/>
        <v>0</v>
      </c>
      <c r="Q34" s="56">
        <f t="shared" si="5"/>
        <v>0</v>
      </c>
      <c r="R34" s="13"/>
    </row>
    <row r="35" spans="1:18" s="5" customFormat="1" ht="67.5" x14ac:dyDescent="0.35">
      <c r="A35" s="373"/>
      <c r="B35" s="18"/>
      <c r="C35" s="28"/>
      <c r="D35" s="29"/>
      <c r="E35" s="29"/>
      <c r="F35" s="29"/>
      <c r="G35" s="29"/>
      <c r="H35" s="29"/>
      <c r="I35" s="29"/>
      <c r="J35" s="30"/>
      <c r="K35" s="117" t="s">
        <v>22</v>
      </c>
      <c r="L35" s="53">
        <f t="shared" si="4"/>
        <v>3000</v>
      </c>
      <c r="M35" s="56">
        <f t="shared" si="5"/>
        <v>600</v>
      </c>
      <c r="N35" s="56">
        <f t="shared" si="5"/>
        <v>600</v>
      </c>
      <c r="O35" s="56">
        <f t="shared" si="5"/>
        <v>600</v>
      </c>
      <c r="P35" s="56">
        <f t="shared" si="5"/>
        <v>600</v>
      </c>
      <c r="Q35" s="56">
        <f t="shared" si="5"/>
        <v>600</v>
      </c>
      <c r="R35" s="13"/>
    </row>
    <row r="36" spans="1:18" s="5" customFormat="1" ht="116.25" customHeight="1" x14ac:dyDescent="0.35">
      <c r="A36" s="371" t="s">
        <v>14</v>
      </c>
      <c r="B36" s="115" t="s">
        <v>15</v>
      </c>
      <c r="C36" s="75"/>
      <c r="D36" s="76"/>
      <c r="E36" s="76"/>
      <c r="F36" s="77"/>
      <c r="G36" s="76"/>
      <c r="H36" s="78"/>
      <c r="I36" s="404" t="s">
        <v>76</v>
      </c>
      <c r="J36" s="369" t="s">
        <v>88</v>
      </c>
      <c r="K36" s="19" t="s">
        <v>47</v>
      </c>
      <c r="L36" s="53">
        <f t="shared" si="4"/>
        <v>0</v>
      </c>
      <c r="M36" s="119"/>
      <c r="N36" s="119"/>
      <c r="O36" s="119"/>
      <c r="P36" s="119"/>
      <c r="Q36" s="119"/>
      <c r="R36" s="13"/>
    </row>
    <row r="37" spans="1:18" s="5" customFormat="1" ht="73.5" customHeight="1" x14ac:dyDescent="0.35">
      <c r="A37" s="372"/>
      <c r="B37" s="115" t="s">
        <v>49</v>
      </c>
      <c r="C37" s="79"/>
      <c r="D37" s="76"/>
      <c r="E37" s="76"/>
      <c r="F37" s="76"/>
      <c r="G37" s="76"/>
      <c r="H37" s="76"/>
      <c r="I37" s="405"/>
      <c r="J37" s="370"/>
      <c r="K37" s="66" t="s">
        <v>22</v>
      </c>
      <c r="L37" s="53">
        <f t="shared" si="4"/>
        <v>0</v>
      </c>
      <c r="M37" s="116"/>
      <c r="N37" s="116"/>
      <c r="O37" s="116"/>
      <c r="P37" s="116"/>
      <c r="Q37" s="116"/>
      <c r="R37" s="13"/>
    </row>
    <row r="38" spans="1:18" s="5" customFormat="1" ht="23.25" x14ac:dyDescent="0.35">
      <c r="A38" s="372"/>
      <c r="B38" s="80"/>
      <c r="C38" s="18"/>
      <c r="D38" s="18"/>
      <c r="E38" s="18"/>
      <c r="F38" s="18"/>
      <c r="G38" s="18"/>
      <c r="H38" s="18"/>
      <c r="I38" s="28"/>
      <c r="J38" s="33"/>
      <c r="K38" s="81" t="s">
        <v>16</v>
      </c>
      <c r="L38" s="53">
        <f t="shared" si="4"/>
        <v>0</v>
      </c>
      <c r="M38" s="56">
        <f>M40</f>
        <v>0</v>
      </c>
      <c r="N38" s="56">
        <f>N40</f>
        <v>0</v>
      </c>
      <c r="O38" s="56">
        <f>O40</f>
        <v>0</v>
      </c>
      <c r="P38" s="56">
        <f>P40</f>
        <v>0</v>
      </c>
      <c r="Q38" s="56">
        <f>Q40</f>
        <v>0</v>
      </c>
      <c r="R38" s="13"/>
    </row>
    <row r="39" spans="1:18" s="5" customFormat="1" ht="137.25" customHeight="1" x14ac:dyDescent="0.35">
      <c r="A39" s="372"/>
      <c r="B39" s="34"/>
      <c r="C39" s="18"/>
      <c r="D39" s="18"/>
      <c r="E39" s="18"/>
      <c r="F39" s="18"/>
      <c r="G39" s="18"/>
      <c r="H39" s="18"/>
      <c r="I39" s="28"/>
      <c r="J39" s="57" t="s">
        <v>10</v>
      </c>
      <c r="K39" s="82" t="s">
        <v>47</v>
      </c>
      <c r="L39" s="53">
        <f t="shared" si="4"/>
        <v>0</v>
      </c>
      <c r="M39" s="56">
        <f t="shared" ref="M39:Q40" si="6">M36</f>
        <v>0</v>
      </c>
      <c r="N39" s="56">
        <f t="shared" si="6"/>
        <v>0</v>
      </c>
      <c r="O39" s="56">
        <f t="shared" si="6"/>
        <v>0</v>
      </c>
      <c r="P39" s="56">
        <f t="shared" si="6"/>
        <v>0</v>
      </c>
      <c r="Q39" s="56">
        <f t="shared" si="6"/>
        <v>0</v>
      </c>
      <c r="R39" s="13"/>
    </row>
    <row r="40" spans="1:18" s="5" customFormat="1" ht="93.75" customHeight="1" x14ac:dyDescent="0.35">
      <c r="A40" s="373"/>
      <c r="B40" s="83"/>
      <c r="C40" s="41"/>
      <c r="D40" s="41"/>
      <c r="E40" s="41"/>
      <c r="F40" s="41"/>
      <c r="G40" s="41"/>
      <c r="H40" s="41"/>
      <c r="I40" s="84"/>
      <c r="J40" s="85"/>
      <c r="K40" s="86" t="s">
        <v>22</v>
      </c>
      <c r="L40" s="53">
        <f t="shared" si="4"/>
        <v>0</v>
      </c>
      <c r="M40" s="53">
        <f t="shared" si="6"/>
        <v>0</v>
      </c>
      <c r="N40" s="53">
        <f t="shared" si="6"/>
        <v>0</v>
      </c>
      <c r="O40" s="53">
        <f t="shared" si="6"/>
        <v>0</v>
      </c>
      <c r="P40" s="53">
        <f t="shared" si="6"/>
        <v>0</v>
      </c>
      <c r="Q40" s="53">
        <f t="shared" si="6"/>
        <v>0</v>
      </c>
      <c r="R40" s="13"/>
    </row>
    <row r="41" spans="1:18" s="5" customFormat="1" ht="38.25" customHeight="1" x14ac:dyDescent="0.35">
      <c r="A41" s="371" t="s">
        <v>17</v>
      </c>
      <c r="B41" s="366" t="s">
        <v>50</v>
      </c>
      <c r="C41" s="421">
        <f>D41+E41+F41+G41+H41</f>
        <v>450.4</v>
      </c>
      <c r="D41" s="383">
        <v>80</v>
      </c>
      <c r="E41" s="383">
        <v>92.6</v>
      </c>
      <c r="F41" s="383">
        <v>92.6</v>
      </c>
      <c r="G41" s="383">
        <v>92.6</v>
      </c>
      <c r="H41" s="383">
        <v>92.6</v>
      </c>
      <c r="I41" s="407" t="s">
        <v>18</v>
      </c>
      <c r="J41" s="369" t="s">
        <v>89</v>
      </c>
      <c r="K41" s="51" t="s">
        <v>47</v>
      </c>
      <c r="L41" s="53">
        <f t="shared" si="4"/>
        <v>0</v>
      </c>
      <c r="M41" s="116"/>
      <c r="N41" s="116"/>
      <c r="O41" s="116"/>
      <c r="P41" s="116"/>
      <c r="Q41" s="116"/>
      <c r="R41" s="13"/>
    </row>
    <row r="42" spans="1:18" s="5" customFormat="1" ht="60" customHeight="1" x14ac:dyDescent="0.35">
      <c r="A42" s="372"/>
      <c r="B42" s="368"/>
      <c r="C42" s="422"/>
      <c r="D42" s="384"/>
      <c r="E42" s="384"/>
      <c r="F42" s="384"/>
      <c r="G42" s="384"/>
      <c r="H42" s="384"/>
      <c r="I42" s="407"/>
      <c r="J42" s="391"/>
      <c r="K42" s="52" t="s">
        <v>22</v>
      </c>
      <c r="L42" s="53">
        <f t="shared" si="4"/>
        <v>117104</v>
      </c>
      <c r="M42" s="116">
        <v>20800</v>
      </c>
      <c r="N42" s="116">
        <v>24076</v>
      </c>
      <c r="O42" s="116">
        <v>24076</v>
      </c>
      <c r="P42" s="116">
        <v>24076</v>
      </c>
      <c r="Q42" s="116">
        <v>24076</v>
      </c>
      <c r="R42" s="13"/>
    </row>
    <row r="43" spans="1:18" s="5" customFormat="1" ht="96" customHeight="1" x14ac:dyDescent="0.35">
      <c r="A43" s="372"/>
      <c r="B43" s="114" t="s">
        <v>58</v>
      </c>
      <c r="C43" s="60">
        <f>D43+E43+F43+G43+H43</f>
        <v>220</v>
      </c>
      <c r="D43" s="119">
        <v>40</v>
      </c>
      <c r="E43" s="119">
        <v>45</v>
      </c>
      <c r="F43" s="119">
        <v>45</v>
      </c>
      <c r="G43" s="119">
        <v>45</v>
      </c>
      <c r="H43" s="119">
        <v>45</v>
      </c>
      <c r="I43" s="114" t="s">
        <v>78</v>
      </c>
      <c r="J43" s="391"/>
      <c r="K43" s="52" t="s">
        <v>22</v>
      </c>
      <c r="L43" s="53">
        <f t="shared" si="4"/>
        <v>50375</v>
      </c>
      <c r="M43" s="116">
        <v>9275</v>
      </c>
      <c r="N43" s="116">
        <v>10275</v>
      </c>
      <c r="O43" s="116">
        <v>10275</v>
      </c>
      <c r="P43" s="116">
        <v>10275</v>
      </c>
      <c r="Q43" s="116">
        <v>10275</v>
      </c>
      <c r="R43" s="13"/>
    </row>
    <row r="44" spans="1:18" s="5" customFormat="1" ht="31.5" customHeight="1" x14ac:dyDescent="0.35">
      <c r="A44" s="372"/>
      <c r="B44" s="423"/>
      <c r="C44" s="425"/>
      <c r="D44" s="425"/>
      <c r="E44" s="425"/>
      <c r="F44" s="425"/>
      <c r="G44" s="425"/>
      <c r="H44" s="427"/>
      <c r="I44" s="407" t="s">
        <v>29</v>
      </c>
      <c r="J44" s="391"/>
      <c r="K44" s="51" t="s">
        <v>47</v>
      </c>
      <c r="L44" s="53">
        <f t="shared" si="4"/>
        <v>0</v>
      </c>
      <c r="M44" s="116"/>
      <c r="N44" s="116"/>
      <c r="O44" s="116"/>
      <c r="P44" s="116"/>
      <c r="Q44" s="116"/>
      <c r="R44" s="14"/>
    </row>
    <row r="45" spans="1:18" s="5" customFormat="1" ht="75" customHeight="1" x14ac:dyDescent="0.35">
      <c r="A45" s="372"/>
      <c r="B45" s="424"/>
      <c r="C45" s="426"/>
      <c r="D45" s="426"/>
      <c r="E45" s="426"/>
      <c r="F45" s="426"/>
      <c r="G45" s="426"/>
      <c r="H45" s="428"/>
      <c r="I45" s="407"/>
      <c r="J45" s="370"/>
      <c r="K45" s="52" t="s">
        <v>22</v>
      </c>
      <c r="L45" s="53">
        <f>M45+N45+O45+P45+Q45</f>
        <v>52000</v>
      </c>
      <c r="M45" s="116">
        <v>10400</v>
      </c>
      <c r="N45" s="116">
        <v>10400</v>
      </c>
      <c r="O45" s="116">
        <v>10400</v>
      </c>
      <c r="P45" s="116">
        <v>10400</v>
      </c>
      <c r="Q45" s="116">
        <v>10400</v>
      </c>
      <c r="R45" s="13"/>
    </row>
    <row r="46" spans="1:18" s="5" customFormat="1" ht="39" customHeight="1" x14ac:dyDescent="0.35">
      <c r="A46" s="372"/>
      <c r="B46" s="375" t="s">
        <v>51</v>
      </c>
      <c r="C46" s="87">
        <f t="shared" ref="C46:C51" si="7">D46+E46+F46+G46+H46</f>
        <v>0</v>
      </c>
      <c r="D46" s="88"/>
      <c r="E46" s="88"/>
      <c r="F46" s="88"/>
      <c r="G46" s="88"/>
      <c r="H46" s="88"/>
      <c r="I46" s="366" t="s">
        <v>79</v>
      </c>
      <c r="J46" s="371" t="s">
        <v>55</v>
      </c>
      <c r="K46" s="51" t="s">
        <v>47</v>
      </c>
      <c r="L46" s="53">
        <f t="shared" ref="L46:L51" si="8">M46+N46+O46+P46+Q46</f>
        <v>0</v>
      </c>
      <c r="M46" s="116"/>
      <c r="N46" s="116"/>
      <c r="O46" s="116"/>
      <c r="P46" s="116"/>
      <c r="Q46" s="116"/>
      <c r="R46" s="13"/>
    </row>
    <row r="47" spans="1:18" s="5" customFormat="1" ht="84.75" customHeight="1" x14ac:dyDescent="0.35">
      <c r="A47" s="372"/>
      <c r="B47" s="399"/>
      <c r="C47" s="89">
        <f t="shared" si="7"/>
        <v>0</v>
      </c>
      <c r="D47" s="88"/>
      <c r="E47" s="88"/>
      <c r="F47" s="88"/>
      <c r="G47" s="88"/>
      <c r="H47" s="88"/>
      <c r="I47" s="368"/>
      <c r="J47" s="372"/>
      <c r="K47" s="52" t="s">
        <v>22</v>
      </c>
      <c r="L47" s="53">
        <f t="shared" si="8"/>
        <v>0</v>
      </c>
      <c r="M47" s="116"/>
      <c r="N47" s="116"/>
      <c r="O47" s="116"/>
      <c r="P47" s="116"/>
      <c r="Q47" s="116"/>
      <c r="R47" s="13"/>
    </row>
    <row r="48" spans="1:18" s="5" customFormat="1" ht="42" customHeight="1" x14ac:dyDescent="0.35">
      <c r="A48" s="372"/>
      <c r="B48" s="399" t="s">
        <v>52</v>
      </c>
      <c r="C48" s="89">
        <f t="shared" si="7"/>
        <v>0</v>
      </c>
      <c r="D48" s="88"/>
      <c r="E48" s="88"/>
      <c r="F48" s="88"/>
      <c r="G48" s="88"/>
      <c r="H48" s="88"/>
      <c r="I48" s="366" t="s">
        <v>80</v>
      </c>
      <c r="J48" s="372"/>
      <c r="K48" s="51" t="s">
        <v>47</v>
      </c>
      <c r="L48" s="53">
        <f t="shared" si="8"/>
        <v>0</v>
      </c>
      <c r="M48" s="116"/>
      <c r="N48" s="116"/>
      <c r="O48" s="116"/>
      <c r="P48" s="116"/>
      <c r="Q48" s="116"/>
      <c r="R48" s="13"/>
    </row>
    <row r="49" spans="1:18" s="5" customFormat="1" ht="80.25" customHeight="1" x14ac:dyDescent="0.35">
      <c r="A49" s="372"/>
      <c r="B49" s="399"/>
      <c r="C49" s="89">
        <f t="shared" si="7"/>
        <v>0</v>
      </c>
      <c r="D49" s="88"/>
      <c r="E49" s="88"/>
      <c r="F49" s="88"/>
      <c r="G49" s="88"/>
      <c r="H49" s="88"/>
      <c r="I49" s="368"/>
      <c r="J49" s="372"/>
      <c r="K49" s="52" t="s">
        <v>22</v>
      </c>
      <c r="L49" s="53">
        <f t="shared" si="8"/>
        <v>0</v>
      </c>
      <c r="M49" s="116"/>
      <c r="N49" s="116"/>
      <c r="O49" s="116"/>
      <c r="P49" s="116"/>
      <c r="Q49" s="116"/>
      <c r="R49" s="13"/>
    </row>
    <row r="50" spans="1:18" s="5" customFormat="1" ht="62.25" customHeight="1" x14ac:dyDescent="0.35">
      <c r="A50" s="372"/>
      <c r="B50" s="399" t="s">
        <v>53</v>
      </c>
      <c r="C50" s="89">
        <f t="shared" si="7"/>
        <v>25</v>
      </c>
      <c r="D50" s="88">
        <v>5</v>
      </c>
      <c r="E50" s="88">
        <v>5</v>
      </c>
      <c r="F50" s="88">
        <v>5</v>
      </c>
      <c r="G50" s="88">
        <v>5</v>
      </c>
      <c r="H50" s="88">
        <v>5</v>
      </c>
      <c r="I50" s="366" t="s">
        <v>81</v>
      </c>
      <c r="J50" s="372"/>
      <c r="K50" s="51" t="s">
        <v>47</v>
      </c>
      <c r="L50" s="53">
        <f t="shared" si="8"/>
        <v>0</v>
      </c>
      <c r="M50" s="116"/>
      <c r="N50" s="116"/>
      <c r="O50" s="116"/>
      <c r="P50" s="116"/>
      <c r="Q50" s="116"/>
      <c r="R50" s="13"/>
    </row>
    <row r="51" spans="1:18" s="5" customFormat="1" ht="60" customHeight="1" x14ac:dyDescent="0.35">
      <c r="A51" s="373"/>
      <c r="B51" s="399"/>
      <c r="C51" s="89">
        <f t="shared" si="7"/>
        <v>0</v>
      </c>
      <c r="D51" s="88"/>
      <c r="E51" s="88"/>
      <c r="F51" s="88"/>
      <c r="G51" s="88"/>
      <c r="H51" s="88"/>
      <c r="I51" s="368"/>
      <c r="J51" s="373"/>
      <c r="K51" s="52" t="s">
        <v>22</v>
      </c>
      <c r="L51" s="53">
        <f t="shared" si="8"/>
        <v>1250</v>
      </c>
      <c r="M51" s="116">
        <v>250</v>
      </c>
      <c r="N51" s="116">
        <v>250</v>
      </c>
      <c r="O51" s="116">
        <v>250</v>
      </c>
      <c r="P51" s="116">
        <v>250</v>
      </c>
      <c r="Q51" s="116">
        <v>250</v>
      </c>
      <c r="R51" s="13"/>
    </row>
    <row r="52" spans="1:18" s="5" customFormat="1" ht="87.75" customHeight="1" x14ac:dyDescent="0.35">
      <c r="A52" s="90"/>
      <c r="B52" s="18"/>
      <c r="C52" s="112"/>
      <c r="D52" s="29"/>
      <c r="E52" s="29"/>
      <c r="F52" s="29"/>
      <c r="G52" s="29"/>
      <c r="H52" s="29"/>
      <c r="I52" s="29"/>
      <c r="J52" s="91"/>
      <c r="K52" s="92" t="s">
        <v>19</v>
      </c>
      <c r="L52" s="53">
        <f t="shared" ref="L52:L57" si="9">M52+N52+O52+P52+Q52</f>
        <v>220729</v>
      </c>
      <c r="M52" s="93">
        <f>M53+M54</f>
        <v>40725</v>
      </c>
      <c r="N52" s="93">
        <f>N53+N54</f>
        <v>45001</v>
      </c>
      <c r="O52" s="93">
        <f>O53+O54</f>
        <v>45001</v>
      </c>
      <c r="P52" s="93">
        <f>P53+P54</f>
        <v>45001</v>
      </c>
      <c r="Q52" s="93">
        <f>Q53+Q54</f>
        <v>45001</v>
      </c>
      <c r="R52" s="13"/>
    </row>
    <row r="53" spans="1:18" s="5" customFormat="1" ht="95.25" customHeight="1" x14ac:dyDescent="0.35">
      <c r="A53" s="90"/>
      <c r="B53" s="18"/>
      <c r="C53" s="18"/>
      <c r="D53" s="29"/>
      <c r="E53" s="29"/>
      <c r="F53" s="29"/>
      <c r="G53" s="29"/>
      <c r="H53" s="29"/>
      <c r="I53" s="29"/>
      <c r="J53" s="57" t="s">
        <v>20</v>
      </c>
      <c r="K53" s="58" t="s">
        <v>47</v>
      </c>
      <c r="L53" s="53">
        <f t="shared" si="9"/>
        <v>0</v>
      </c>
      <c r="M53" s="94">
        <f t="shared" ref="M53:Q53" si="10">M41+M44+M46+M48+M50</f>
        <v>0</v>
      </c>
      <c r="N53" s="94">
        <f t="shared" si="10"/>
        <v>0</v>
      </c>
      <c r="O53" s="94">
        <f t="shared" si="10"/>
        <v>0</v>
      </c>
      <c r="P53" s="94">
        <f t="shared" si="10"/>
        <v>0</v>
      </c>
      <c r="Q53" s="94">
        <f t="shared" si="10"/>
        <v>0</v>
      </c>
      <c r="R53" s="13"/>
    </row>
    <row r="54" spans="1:18" s="5" customFormat="1" ht="75" customHeight="1" x14ac:dyDescent="0.35">
      <c r="A54" s="90"/>
      <c r="B54" s="18"/>
      <c r="C54" s="18"/>
      <c r="D54" s="29"/>
      <c r="E54" s="29"/>
      <c r="F54" s="29"/>
      <c r="G54" s="29"/>
      <c r="H54" s="29"/>
      <c r="I54" s="29"/>
      <c r="J54" s="30"/>
      <c r="K54" s="45" t="s">
        <v>22</v>
      </c>
      <c r="L54" s="53">
        <f t="shared" si="9"/>
        <v>220729</v>
      </c>
      <c r="M54" s="94">
        <f>M42+M45+M47+M49+M51+M43</f>
        <v>40725</v>
      </c>
      <c r="N54" s="94">
        <f t="shared" ref="N54:Q54" si="11">N42+N45+N47+N49+N51+N43</f>
        <v>45001</v>
      </c>
      <c r="O54" s="94">
        <f t="shared" si="11"/>
        <v>45001</v>
      </c>
      <c r="P54" s="94">
        <f t="shared" si="11"/>
        <v>45001</v>
      </c>
      <c r="Q54" s="94">
        <f t="shared" si="11"/>
        <v>45001</v>
      </c>
      <c r="R54" s="13"/>
    </row>
    <row r="55" spans="1:18" s="5" customFormat="1" ht="109.5" customHeight="1" x14ac:dyDescent="0.35">
      <c r="A55" s="412"/>
      <c r="B55" s="413"/>
      <c r="C55" s="25"/>
      <c r="D55" s="25"/>
      <c r="E55" s="25"/>
      <c r="F55" s="25"/>
      <c r="G55" s="25"/>
      <c r="H55" s="25"/>
      <c r="I55" s="25"/>
      <c r="J55" s="95"/>
      <c r="K55" s="96" t="s">
        <v>21</v>
      </c>
      <c r="L55" s="97">
        <f t="shared" ref="L55:Q55" si="12">L56+L57</f>
        <v>342419</v>
      </c>
      <c r="M55" s="97">
        <f t="shared" si="12"/>
        <v>64915</v>
      </c>
      <c r="N55" s="97">
        <f t="shared" si="12"/>
        <v>69376</v>
      </c>
      <c r="O55" s="97">
        <f t="shared" si="12"/>
        <v>69376</v>
      </c>
      <c r="P55" s="97">
        <f t="shared" si="12"/>
        <v>69376</v>
      </c>
      <c r="Q55" s="97">
        <f t="shared" si="12"/>
        <v>69376</v>
      </c>
      <c r="R55" s="13"/>
    </row>
    <row r="56" spans="1:18" s="5" customFormat="1" ht="39" customHeight="1" x14ac:dyDescent="0.35">
      <c r="A56" s="24"/>
      <c r="B56" s="25"/>
      <c r="C56" s="25"/>
      <c r="D56" s="25"/>
      <c r="E56" s="25"/>
      <c r="F56" s="25"/>
      <c r="G56" s="25"/>
      <c r="H56" s="25"/>
      <c r="I56" s="25"/>
      <c r="J56" s="98" t="s">
        <v>20</v>
      </c>
      <c r="K56" s="38" t="s">
        <v>47</v>
      </c>
      <c r="L56" s="97">
        <f t="shared" si="9"/>
        <v>200</v>
      </c>
      <c r="M56" s="97">
        <f>M24+M39+M53+M34</f>
        <v>40</v>
      </c>
      <c r="N56" s="97">
        <f t="shared" ref="N56:Q56" si="13">N24+N39+N53+N34</f>
        <v>40</v>
      </c>
      <c r="O56" s="97">
        <f t="shared" si="13"/>
        <v>40</v>
      </c>
      <c r="P56" s="97">
        <f t="shared" si="13"/>
        <v>40</v>
      </c>
      <c r="Q56" s="97">
        <f t="shared" si="13"/>
        <v>40</v>
      </c>
      <c r="R56" s="13"/>
    </row>
    <row r="57" spans="1:18" s="5" customFormat="1" ht="62.25" customHeight="1" x14ac:dyDescent="0.35">
      <c r="A57" s="99"/>
      <c r="B57" s="100"/>
      <c r="C57" s="100"/>
      <c r="D57" s="100"/>
      <c r="E57" s="100"/>
      <c r="F57" s="100"/>
      <c r="G57" s="100"/>
      <c r="H57" s="100"/>
      <c r="I57" s="100"/>
      <c r="J57" s="101"/>
      <c r="K57" s="39" t="s">
        <v>22</v>
      </c>
      <c r="L57" s="97">
        <f t="shared" si="9"/>
        <v>342219</v>
      </c>
      <c r="M57" s="97">
        <f>M10+M25+M35+M40+M54</f>
        <v>64875</v>
      </c>
      <c r="N57" s="97">
        <f t="shared" ref="N57:Q57" si="14">N10+N25+N35+N40+N54</f>
        <v>69336</v>
      </c>
      <c r="O57" s="97">
        <f t="shared" si="14"/>
        <v>69336</v>
      </c>
      <c r="P57" s="97">
        <f t="shared" si="14"/>
        <v>69336</v>
      </c>
      <c r="Q57" s="97">
        <f t="shared" si="14"/>
        <v>69336</v>
      </c>
      <c r="R57" s="13"/>
    </row>
    <row r="58" spans="1:18" ht="23.25" x14ac:dyDescent="0.35">
      <c r="A58" s="23"/>
      <c r="B58" s="23"/>
      <c r="C58" s="23"/>
      <c r="D58" s="23"/>
      <c r="E58" s="23"/>
      <c r="F58" s="23"/>
      <c r="G58" s="23"/>
      <c r="H58" s="23"/>
      <c r="I58" s="23"/>
      <c r="J58" s="37"/>
      <c r="K58" s="36"/>
      <c r="L58" s="23"/>
      <c r="M58" s="23"/>
      <c r="N58" s="23"/>
      <c r="O58" s="23"/>
      <c r="P58" s="23"/>
      <c r="Q58" s="23"/>
      <c r="R58" s="17"/>
    </row>
    <row r="59" spans="1:18" ht="30.75" customHeight="1" x14ac:dyDescent="0.35">
      <c r="A59" s="23"/>
      <c r="B59" s="23"/>
      <c r="C59" s="23"/>
      <c r="D59" s="23"/>
      <c r="E59" s="23"/>
      <c r="F59" s="23"/>
      <c r="G59" s="23"/>
      <c r="H59" s="23"/>
      <c r="I59" s="23"/>
      <c r="J59" s="37"/>
      <c r="K59" s="36"/>
      <c r="L59" s="23"/>
      <c r="M59" s="23"/>
      <c r="N59" s="23"/>
      <c r="O59" s="23"/>
      <c r="P59" s="23"/>
      <c r="Q59" s="23"/>
      <c r="R59" s="17"/>
    </row>
    <row r="60" spans="1:18" ht="30.75" customHeight="1" x14ac:dyDescent="0.35">
      <c r="A60" s="23"/>
      <c r="B60" s="23"/>
      <c r="C60" s="23"/>
      <c r="D60" s="23"/>
      <c r="E60" s="23"/>
      <c r="F60" s="23"/>
      <c r="G60" s="23"/>
      <c r="H60" s="23"/>
      <c r="I60" s="23"/>
      <c r="J60" s="37"/>
      <c r="K60" s="36"/>
      <c r="L60" s="23"/>
      <c r="M60" s="23"/>
      <c r="N60" s="23"/>
      <c r="O60" s="23"/>
      <c r="P60" s="23"/>
      <c r="Q60" s="23"/>
      <c r="R60" s="17"/>
    </row>
    <row r="61" spans="1:18" ht="30.75" customHeight="1" x14ac:dyDescent="0.3">
      <c r="A61" s="414" t="s">
        <v>60</v>
      </c>
      <c r="B61" s="414"/>
      <c r="C61" s="414"/>
      <c r="D61" s="414"/>
      <c r="E61" s="414"/>
      <c r="F61" s="414"/>
      <c r="G61" s="414"/>
      <c r="H61" s="414"/>
      <c r="I61" s="414"/>
      <c r="J61" s="414"/>
      <c r="K61" s="414"/>
      <c r="L61" s="414"/>
      <c r="M61" s="414"/>
      <c r="N61" s="414"/>
      <c r="O61" s="414"/>
      <c r="P61" s="414"/>
      <c r="Q61" s="414"/>
      <c r="R61" s="17"/>
    </row>
    <row r="62" spans="1:18" ht="32.25" customHeight="1" x14ac:dyDescent="0.4">
      <c r="A62" s="415"/>
      <c r="B62" s="415"/>
      <c r="C62" s="415"/>
      <c r="D62" s="415"/>
      <c r="E62" s="415"/>
      <c r="F62" s="415"/>
      <c r="G62" s="415"/>
      <c r="H62" s="415"/>
      <c r="I62" s="415"/>
      <c r="J62" s="415"/>
      <c r="K62" s="415"/>
      <c r="L62" s="415"/>
      <c r="M62" s="415"/>
      <c r="N62" s="415"/>
      <c r="O62" s="415"/>
      <c r="P62" s="415"/>
      <c r="Q62" s="415"/>
      <c r="R62" s="17"/>
    </row>
    <row r="63" spans="1:18" ht="26.25" x14ac:dyDescent="0.4">
      <c r="A63" s="415"/>
      <c r="B63" s="415"/>
      <c r="C63" s="415"/>
      <c r="D63" s="415"/>
      <c r="E63" s="415"/>
      <c r="F63" s="415"/>
      <c r="G63" s="415"/>
      <c r="H63" s="415"/>
      <c r="I63" s="415"/>
      <c r="J63" s="415"/>
      <c r="K63" s="415"/>
      <c r="L63" s="415"/>
      <c r="M63" s="415"/>
      <c r="N63" s="415"/>
      <c r="O63" s="415"/>
      <c r="P63" s="415"/>
      <c r="Q63" s="415"/>
      <c r="R63" s="17"/>
    </row>
    <row r="64" spans="1:18" x14ac:dyDescent="0.25">
      <c r="A64" s="17"/>
      <c r="B64" s="17"/>
      <c r="C64" s="17"/>
      <c r="D64" s="17"/>
      <c r="E64" s="17"/>
      <c r="F64" s="17"/>
      <c r="G64" s="17"/>
      <c r="H64" s="17"/>
      <c r="I64" s="17"/>
      <c r="J64" s="16"/>
      <c r="K64" s="15"/>
      <c r="L64" s="17"/>
      <c r="M64" s="17"/>
      <c r="N64" s="17"/>
      <c r="O64" s="17"/>
      <c r="P64" s="17"/>
      <c r="Q64" s="17"/>
      <c r="R64" s="17"/>
    </row>
    <row r="65" spans="1:18" x14ac:dyDescent="0.25">
      <c r="A65" s="17"/>
      <c r="B65" s="17"/>
      <c r="C65" s="17"/>
      <c r="D65" s="17"/>
      <c r="E65" s="17"/>
      <c r="F65" s="17"/>
      <c r="G65" s="17"/>
      <c r="H65" s="17"/>
      <c r="I65" s="17"/>
      <c r="J65" s="16"/>
      <c r="K65" s="15"/>
      <c r="L65" s="17"/>
      <c r="M65" s="17"/>
      <c r="N65" s="17"/>
      <c r="O65" s="17"/>
      <c r="P65" s="17"/>
      <c r="Q65" s="17"/>
      <c r="R65" s="17"/>
    </row>
    <row r="66" spans="1:18" x14ac:dyDescent="0.25">
      <c r="C66" s="4"/>
      <c r="D66" s="4"/>
      <c r="E66" s="4"/>
      <c r="F66" s="4"/>
      <c r="G66" s="4"/>
      <c r="H66" s="4"/>
      <c r="L66" s="4"/>
      <c r="M66" s="4"/>
      <c r="N66" s="4"/>
      <c r="O66" s="4"/>
      <c r="P66" s="4"/>
      <c r="Q66" s="4"/>
      <c r="R66" s="4"/>
    </row>
    <row r="67" spans="1:18" x14ac:dyDescent="0.25">
      <c r="C67" s="4"/>
      <c r="D67" s="4"/>
      <c r="E67" s="4"/>
      <c r="F67" s="4"/>
      <c r="G67" s="4"/>
      <c r="H67" s="4"/>
      <c r="L67" s="4"/>
      <c r="M67" s="4"/>
      <c r="N67" s="4"/>
      <c r="O67" s="4"/>
      <c r="P67" s="4"/>
      <c r="Q67" s="4"/>
      <c r="R67" s="4"/>
    </row>
    <row r="68" spans="1:18" x14ac:dyDescent="0.25">
      <c r="C68" s="4"/>
      <c r="D68" s="4"/>
      <c r="E68" s="4"/>
      <c r="F68" s="4"/>
      <c r="G68" s="4"/>
      <c r="H68" s="4"/>
      <c r="L68" s="4"/>
      <c r="M68" s="4"/>
      <c r="N68" s="4"/>
      <c r="O68" s="4"/>
      <c r="P68" s="4"/>
      <c r="Q68" s="4"/>
      <c r="R68" s="4"/>
    </row>
    <row r="69" spans="1:18" x14ac:dyDescent="0.25">
      <c r="C69" s="4"/>
      <c r="D69" s="4"/>
      <c r="E69" s="4"/>
      <c r="F69" s="4"/>
      <c r="G69" s="4"/>
      <c r="H69" s="4"/>
      <c r="L69" s="4"/>
      <c r="M69" s="4"/>
      <c r="N69" s="4"/>
      <c r="O69" s="4"/>
      <c r="P69" s="4"/>
      <c r="Q69" s="4"/>
      <c r="R69" s="4"/>
    </row>
    <row r="70" spans="1:18" x14ac:dyDescent="0.25">
      <c r="C70" s="4"/>
      <c r="D70" s="4"/>
      <c r="E70" s="4"/>
      <c r="F70" s="4"/>
      <c r="G70" s="4"/>
      <c r="H70" s="4"/>
      <c r="L70" s="4"/>
      <c r="M70" s="4"/>
      <c r="N70" s="4"/>
      <c r="O70" s="4"/>
      <c r="P70" s="4"/>
      <c r="Q70" s="4"/>
      <c r="R70" s="4"/>
    </row>
    <row r="71" spans="1:18" x14ac:dyDescent="0.25">
      <c r="C71" s="4"/>
      <c r="D71" s="4"/>
      <c r="E71" s="4"/>
      <c r="F71" s="4"/>
      <c r="G71" s="4"/>
      <c r="H71" s="4"/>
      <c r="L71" s="4"/>
      <c r="M71" s="4"/>
      <c r="N71" s="4"/>
      <c r="O71" s="4"/>
      <c r="P71" s="4"/>
      <c r="Q71" s="4"/>
      <c r="R71" s="4"/>
    </row>
    <row r="72" spans="1:18" x14ac:dyDescent="0.25">
      <c r="C72" s="4"/>
      <c r="D72" s="4"/>
      <c r="E72" s="4"/>
      <c r="F72" s="4"/>
      <c r="G72" s="4"/>
      <c r="H72" s="4"/>
      <c r="L72" s="4"/>
      <c r="M72" s="4"/>
      <c r="N72" s="4"/>
      <c r="O72" s="4"/>
      <c r="P72" s="4"/>
      <c r="Q72" s="4"/>
      <c r="R72" s="4"/>
    </row>
    <row r="73" spans="1:18" x14ac:dyDescent="0.25">
      <c r="C73" s="4"/>
      <c r="D73" s="4"/>
      <c r="E73" s="4"/>
      <c r="F73" s="4"/>
      <c r="G73" s="4"/>
      <c r="H73" s="4"/>
      <c r="L73" s="4"/>
      <c r="M73" s="4"/>
      <c r="N73" s="4"/>
      <c r="O73" s="4"/>
      <c r="P73" s="4"/>
      <c r="Q73" s="4"/>
      <c r="R73" s="4"/>
    </row>
    <row r="74" spans="1:18" x14ac:dyDescent="0.25">
      <c r="C74" s="4"/>
      <c r="D74" s="4"/>
      <c r="E74" s="4"/>
      <c r="F74" s="4"/>
      <c r="G74" s="4"/>
      <c r="H74" s="4"/>
      <c r="L74" s="4"/>
      <c r="M74" s="4"/>
      <c r="N74" s="4"/>
      <c r="O74" s="4"/>
      <c r="P74" s="4"/>
      <c r="Q74" s="4"/>
      <c r="R74" s="4"/>
    </row>
    <row r="75" spans="1:18" x14ac:dyDescent="0.25">
      <c r="C75" s="4"/>
      <c r="D75" s="4"/>
      <c r="E75" s="4"/>
      <c r="F75" s="4"/>
      <c r="G75" s="4"/>
      <c r="H75" s="4"/>
      <c r="L75" s="4"/>
      <c r="M75" s="4"/>
      <c r="N75" s="4"/>
      <c r="O75" s="4"/>
      <c r="P75" s="4"/>
      <c r="Q75" s="4"/>
      <c r="R75" s="4"/>
    </row>
    <row r="76" spans="1:18" x14ac:dyDescent="0.25">
      <c r="C76" s="4"/>
      <c r="D76" s="4"/>
      <c r="E76" s="4"/>
      <c r="F76" s="4"/>
      <c r="G76" s="4"/>
      <c r="H76" s="4"/>
      <c r="L76" s="4"/>
      <c r="M76" s="4"/>
      <c r="N76" s="4"/>
      <c r="O76" s="4"/>
      <c r="P76" s="4"/>
      <c r="Q76" s="4"/>
      <c r="R76" s="4"/>
    </row>
    <row r="77" spans="1:18" x14ac:dyDescent="0.25">
      <c r="C77" s="4"/>
      <c r="D77" s="4"/>
      <c r="E77" s="4"/>
      <c r="F77" s="4"/>
      <c r="G77" s="4"/>
      <c r="H77" s="4"/>
      <c r="L77" s="4"/>
      <c r="M77" s="4"/>
      <c r="N77" s="4"/>
      <c r="O77" s="4"/>
      <c r="P77" s="4"/>
      <c r="Q77" s="4"/>
      <c r="R77" s="4"/>
    </row>
    <row r="78" spans="1:18" x14ac:dyDescent="0.25">
      <c r="C78" s="4"/>
      <c r="D78" s="4"/>
      <c r="E78" s="4"/>
      <c r="F78" s="4"/>
      <c r="G78" s="4"/>
      <c r="H78" s="4"/>
      <c r="L78" s="4"/>
      <c r="M78" s="4"/>
      <c r="N78" s="4"/>
      <c r="O78" s="4"/>
      <c r="P78" s="4"/>
      <c r="Q78" s="4"/>
      <c r="R78" s="4"/>
    </row>
    <row r="79" spans="1:18" x14ac:dyDescent="0.25">
      <c r="C79" s="4"/>
      <c r="D79" s="4"/>
      <c r="E79" s="4"/>
      <c r="F79" s="4"/>
      <c r="G79" s="4"/>
      <c r="H79" s="4"/>
      <c r="L79" s="4"/>
      <c r="M79" s="4"/>
      <c r="N79" s="4"/>
      <c r="O79" s="4"/>
      <c r="P79" s="4"/>
      <c r="Q79" s="4"/>
      <c r="R79" s="4"/>
    </row>
    <row r="80" spans="1:18" x14ac:dyDescent="0.25">
      <c r="C80" s="4"/>
      <c r="D80" s="4"/>
      <c r="E80" s="4"/>
      <c r="F80" s="4"/>
      <c r="G80" s="4"/>
      <c r="H80" s="4"/>
      <c r="L80" s="4"/>
      <c r="M80" s="4"/>
      <c r="N80" s="4"/>
      <c r="O80" s="4"/>
      <c r="P80" s="4"/>
      <c r="Q80" s="4"/>
      <c r="R80" s="4"/>
    </row>
  </sheetData>
  <mergeCells count="121">
    <mergeCell ref="A55:B55"/>
    <mergeCell ref="A61:Q61"/>
    <mergeCell ref="A62:Q62"/>
    <mergeCell ref="A63:Q63"/>
    <mergeCell ref="H44:H45"/>
    <mergeCell ref="I44:I45"/>
    <mergeCell ref="B46:B47"/>
    <mergeCell ref="I46:I47"/>
    <mergeCell ref="J46:J51"/>
    <mergeCell ref="B48:B49"/>
    <mergeCell ref="I48:I49"/>
    <mergeCell ref="B50:B51"/>
    <mergeCell ref="I50:I51"/>
    <mergeCell ref="N32:N33"/>
    <mergeCell ref="O32:O33"/>
    <mergeCell ref="P32:P33"/>
    <mergeCell ref="G41:G42"/>
    <mergeCell ref="H41:H42"/>
    <mergeCell ref="I41:I42"/>
    <mergeCell ref="J41:J45"/>
    <mergeCell ref="B44:B45"/>
    <mergeCell ref="C44:C45"/>
    <mergeCell ref="D44:D45"/>
    <mergeCell ref="E44:E45"/>
    <mergeCell ref="F44:F45"/>
    <mergeCell ref="G44:G45"/>
    <mergeCell ref="A36:A40"/>
    <mergeCell ref="I36:I37"/>
    <mergeCell ref="J36:J37"/>
    <mergeCell ref="A41:A51"/>
    <mergeCell ref="B41:B42"/>
    <mergeCell ref="C41:C42"/>
    <mergeCell ref="D41:D42"/>
    <mergeCell ref="E41:E42"/>
    <mergeCell ref="F41:F42"/>
    <mergeCell ref="Q20:Q21"/>
    <mergeCell ref="A26:A35"/>
    <mergeCell ref="B26:B27"/>
    <mergeCell ref="C26:C27"/>
    <mergeCell ref="D26:D27"/>
    <mergeCell ref="E26:E27"/>
    <mergeCell ref="F26:F27"/>
    <mergeCell ref="G26:G27"/>
    <mergeCell ref="H26:H27"/>
    <mergeCell ref="I26:I27"/>
    <mergeCell ref="J26:J31"/>
    <mergeCell ref="I28:I29"/>
    <mergeCell ref="B30:B31"/>
    <mergeCell ref="C30:C31"/>
    <mergeCell ref="D30:D31"/>
    <mergeCell ref="E30:E31"/>
    <mergeCell ref="F30:F31"/>
    <mergeCell ref="G30:G31"/>
    <mergeCell ref="H30:H31"/>
    <mergeCell ref="I30:I31"/>
    <mergeCell ref="Q32:Q33"/>
    <mergeCell ref="K32:K33"/>
    <mergeCell ref="L32:L33"/>
    <mergeCell ref="M32:M33"/>
    <mergeCell ref="Q16:Q17"/>
    <mergeCell ref="I18:I19"/>
    <mergeCell ref="B20:B21"/>
    <mergeCell ref="I20:I22"/>
    <mergeCell ref="K20:K21"/>
    <mergeCell ref="L20:L21"/>
    <mergeCell ref="M20:M21"/>
    <mergeCell ref="N20:N21"/>
    <mergeCell ref="O20:O21"/>
    <mergeCell ref="P20:P21"/>
    <mergeCell ref="K16:K17"/>
    <mergeCell ref="L16:L17"/>
    <mergeCell ref="M16:M17"/>
    <mergeCell ref="N16:N17"/>
    <mergeCell ref="O16:O17"/>
    <mergeCell ref="P16:P17"/>
    <mergeCell ref="J11:J22"/>
    <mergeCell ref="I13:I14"/>
    <mergeCell ref="B15:B17"/>
    <mergeCell ref="C15:C16"/>
    <mergeCell ref="D15:D16"/>
    <mergeCell ref="E15:E16"/>
    <mergeCell ref="F15:F16"/>
    <mergeCell ref="G15:G16"/>
    <mergeCell ref="H15:H16"/>
    <mergeCell ref="I15:I17"/>
    <mergeCell ref="J6:J7"/>
    <mergeCell ref="A11:A25"/>
    <mergeCell ref="B11:B12"/>
    <mergeCell ref="C11:C12"/>
    <mergeCell ref="D11:D12"/>
    <mergeCell ref="E11:E12"/>
    <mergeCell ref="F11:F12"/>
    <mergeCell ref="G11:G12"/>
    <mergeCell ref="H11:H12"/>
    <mergeCell ref="I11:I12"/>
    <mergeCell ref="A6:A10"/>
    <mergeCell ref="B6:B7"/>
    <mergeCell ref="C6:C7"/>
    <mergeCell ref="D6:D7"/>
    <mergeCell ref="E6:E7"/>
    <mergeCell ref="F6:F7"/>
    <mergeCell ref="G6:G7"/>
    <mergeCell ref="H6:H7"/>
    <mergeCell ref="I6:I7"/>
    <mergeCell ref="O1:R1"/>
    <mergeCell ref="A2:Q2"/>
    <mergeCell ref="A3:A5"/>
    <mergeCell ref="B3:B5"/>
    <mergeCell ref="C3:H3"/>
    <mergeCell ref="I3:I5"/>
    <mergeCell ref="J3:J5"/>
    <mergeCell ref="K3:K5"/>
    <mergeCell ref="L3:L5"/>
    <mergeCell ref="M3:Q3"/>
    <mergeCell ref="Q4:Q5"/>
    <mergeCell ref="C4:C5"/>
    <mergeCell ref="D4:H4"/>
    <mergeCell ref="M4:M5"/>
    <mergeCell ref="N4:N5"/>
    <mergeCell ref="O4:O5"/>
    <mergeCell ref="P4:P5"/>
  </mergeCells>
  <printOptions horizontalCentered="1"/>
  <pageMargins left="0.31" right="0.19685039370078741" top="0.35" bottom="0.34" header="0.15748031496062992" footer="0"/>
  <pageSetup paperSize="9" scale="13" fitToHeight="8" orientation="landscape" r:id="rId1"/>
  <headerFooter alignWithMargins="0"/>
  <rowBreaks count="1" manualBreakCount="1">
    <brk id="65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R80"/>
  <sheetViews>
    <sheetView view="pageBreakPreview" topLeftCell="B1" zoomScale="50" zoomScaleNormal="60" zoomScaleSheetLayoutView="49" workbookViewId="0">
      <selection activeCell="M46" sqref="M46:Q46"/>
    </sheetView>
  </sheetViews>
  <sheetFormatPr defaultColWidth="9.140625" defaultRowHeight="15.75" x14ac:dyDescent="0.25"/>
  <cols>
    <col min="1" max="1" width="42.7109375" style="4" customWidth="1"/>
    <col min="2" max="2" width="55.85546875" style="4" customWidth="1"/>
    <col min="3" max="3" width="12" style="3" customWidth="1"/>
    <col min="4" max="8" width="9.28515625" style="3" customWidth="1"/>
    <col min="9" max="9" width="52.7109375" style="4" customWidth="1"/>
    <col min="10" max="10" width="40" style="7" customWidth="1"/>
    <col min="11" max="11" width="34.28515625" style="6" customWidth="1"/>
    <col min="12" max="12" width="20.28515625" style="3" customWidth="1"/>
    <col min="13" max="13" width="15.5703125" style="1" customWidth="1"/>
    <col min="14" max="14" width="14.7109375" style="1" customWidth="1"/>
    <col min="15" max="16" width="15.85546875" style="1" customWidth="1"/>
    <col min="17" max="17" width="14.85546875" style="1" customWidth="1"/>
    <col min="18" max="16384" width="9.140625" style="1"/>
  </cols>
  <sheetData>
    <row r="1" spans="1:18" ht="56.25" customHeight="1" x14ac:dyDescent="0.25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9"/>
      <c r="M1" s="9"/>
      <c r="N1" s="10"/>
      <c r="O1" s="358" t="s">
        <v>35</v>
      </c>
      <c r="P1" s="358"/>
      <c r="Q1" s="358"/>
      <c r="R1" s="358"/>
    </row>
    <row r="2" spans="1:18" ht="77.25" customHeight="1" thickBot="1" x14ac:dyDescent="0.3">
      <c r="A2" s="359" t="s">
        <v>41</v>
      </c>
      <c r="B2" s="359"/>
      <c r="C2" s="359"/>
      <c r="D2" s="359"/>
      <c r="E2" s="359"/>
      <c r="F2" s="359"/>
      <c r="G2" s="359"/>
      <c r="H2" s="359"/>
      <c r="I2" s="359"/>
      <c r="J2" s="359"/>
      <c r="K2" s="359"/>
      <c r="L2" s="359"/>
      <c r="M2" s="359"/>
      <c r="N2" s="359"/>
      <c r="O2" s="359"/>
      <c r="P2" s="359"/>
      <c r="Q2" s="359"/>
      <c r="R2" s="11"/>
    </row>
    <row r="3" spans="1:18" ht="32.25" customHeight="1" x14ac:dyDescent="0.25">
      <c r="A3" s="360" t="s">
        <v>0</v>
      </c>
      <c r="B3" s="360" t="s">
        <v>1</v>
      </c>
      <c r="C3" s="360" t="s">
        <v>2</v>
      </c>
      <c r="D3" s="360"/>
      <c r="E3" s="360"/>
      <c r="F3" s="360"/>
      <c r="G3" s="360"/>
      <c r="H3" s="360"/>
      <c r="I3" s="360" t="s">
        <v>3</v>
      </c>
      <c r="J3" s="361" t="s">
        <v>4</v>
      </c>
      <c r="K3" s="362" t="s">
        <v>23</v>
      </c>
      <c r="L3" s="362" t="s">
        <v>45</v>
      </c>
      <c r="M3" s="363" t="s">
        <v>46</v>
      </c>
      <c r="N3" s="363"/>
      <c r="O3" s="363"/>
      <c r="P3" s="363"/>
      <c r="Q3" s="363"/>
      <c r="R3" s="11"/>
    </row>
    <row r="4" spans="1:18" s="2" customFormat="1" ht="19.5" customHeight="1" x14ac:dyDescent="0.25">
      <c r="A4" s="360"/>
      <c r="B4" s="360"/>
      <c r="C4" s="360" t="s">
        <v>5</v>
      </c>
      <c r="D4" s="363" t="s">
        <v>46</v>
      </c>
      <c r="E4" s="363"/>
      <c r="F4" s="363"/>
      <c r="G4" s="363"/>
      <c r="H4" s="363"/>
      <c r="I4" s="360"/>
      <c r="J4" s="361"/>
      <c r="K4" s="360"/>
      <c r="L4" s="360"/>
      <c r="M4" s="363">
        <v>2021</v>
      </c>
      <c r="N4" s="363">
        <v>2022</v>
      </c>
      <c r="O4" s="363">
        <v>2023</v>
      </c>
      <c r="P4" s="363">
        <v>2024</v>
      </c>
      <c r="Q4" s="363">
        <v>2025</v>
      </c>
      <c r="R4" s="12"/>
    </row>
    <row r="5" spans="1:18" s="5" customFormat="1" ht="102" customHeight="1" x14ac:dyDescent="0.35">
      <c r="A5" s="360"/>
      <c r="B5" s="360"/>
      <c r="C5" s="360"/>
      <c r="D5" s="103">
        <v>2021</v>
      </c>
      <c r="E5" s="103">
        <v>2022</v>
      </c>
      <c r="F5" s="103">
        <v>2023</v>
      </c>
      <c r="G5" s="103">
        <v>2024</v>
      </c>
      <c r="H5" s="103">
        <v>2025</v>
      </c>
      <c r="I5" s="360"/>
      <c r="J5" s="361"/>
      <c r="K5" s="360"/>
      <c r="L5" s="360"/>
      <c r="M5" s="363"/>
      <c r="N5" s="363"/>
      <c r="O5" s="363"/>
      <c r="P5" s="363"/>
      <c r="Q5" s="363"/>
      <c r="R5" s="13"/>
    </row>
    <row r="6" spans="1:18" s="5" customFormat="1" ht="21" customHeight="1" x14ac:dyDescent="0.35">
      <c r="A6" s="473" t="s">
        <v>6</v>
      </c>
      <c r="B6" s="476" t="s">
        <v>44</v>
      </c>
      <c r="C6" s="472">
        <f>D6+E6+F6+G6+H6</f>
        <v>0</v>
      </c>
      <c r="D6" s="460"/>
      <c r="E6" s="460"/>
      <c r="F6" s="460"/>
      <c r="G6" s="460"/>
      <c r="H6" s="460"/>
      <c r="I6" s="477" t="s">
        <v>42</v>
      </c>
      <c r="J6" s="465" t="s">
        <v>90</v>
      </c>
      <c r="K6" s="159" t="s">
        <v>47</v>
      </c>
      <c r="L6" s="160">
        <f>M6+N6+O6+P6+Q6</f>
        <v>0</v>
      </c>
      <c r="M6" s="161"/>
      <c r="N6" s="161"/>
      <c r="O6" s="161"/>
      <c r="P6" s="161"/>
      <c r="Q6" s="161"/>
      <c r="R6" s="13"/>
    </row>
    <row r="7" spans="1:18" s="5" customFormat="1" ht="51.75" customHeight="1" x14ac:dyDescent="0.35">
      <c r="A7" s="474"/>
      <c r="B7" s="476"/>
      <c r="C7" s="472"/>
      <c r="D7" s="460"/>
      <c r="E7" s="460"/>
      <c r="F7" s="460"/>
      <c r="G7" s="460"/>
      <c r="H7" s="460"/>
      <c r="I7" s="478"/>
      <c r="J7" s="466"/>
      <c r="K7" s="162" t="s">
        <v>22</v>
      </c>
      <c r="L7" s="139">
        <f t="shared" ref="L7:L16" si="0">M7+N7+O7+P7+Q7</f>
        <v>0</v>
      </c>
      <c r="M7" s="161"/>
      <c r="N7" s="161"/>
      <c r="O7" s="161"/>
      <c r="P7" s="161"/>
      <c r="Q7" s="161"/>
      <c r="R7" s="13"/>
    </row>
    <row r="8" spans="1:18" s="5" customFormat="1" ht="35.25" customHeight="1" x14ac:dyDescent="0.35">
      <c r="A8" s="474"/>
      <c r="B8" s="163"/>
      <c r="C8" s="164"/>
      <c r="D8" s="164"/>
      <c r="E8" s="165"/>
      <c r="F8" s="164"/>
      <c r="G8" s="165"/>
      <c r="H8" s="164"/>
      <c r="I8" s="9"/>
      <c r="J8" s="166"/>
      <c r="K8" s="167" t="s">
        <v>31</v>
      </c>
      <c r="L8" s="139">
        <f t="shared" si="0"/>
        <v>0</v>
      </c>
      <c r="M8" s="142">
        <f>M9+M10</f>
        <v>0</v>
      </c>
      <c r="N8" s="142">
        <f>N9+N10</f>
        <v>0</v>
      </c>
      <c r="O8" s="142">
        <f>O9+O10</f>
        <v>0</v>
      </c>
      <c r="P8" s="142">
        <f>P9+P10</f>
        <v>0</v>
      </c>
      <c r="Q8" s="142">
        <f>Q9+Q10</f>
        <v>0</v>
      </c>
      <c r="R8" s="13"/>
    </row>
    <row r="9" spans="1:18" s="5" customFormat="1" ht="35.25" customHeight="1" x14ac:dyDescent="0.35">
      <c r="A9" s="474"/>
      <c r="B9" s="168"/>
      <c r="C9" s="169"/>
      <c r="D9" s="170"/>
      <c r="E9" s="170"/>
      <c r="F9" s="170"/>
      <c r="G9" s="170"/>
      <c r="H9" s="170"/>
      <c r="I9" s="9"/>
      <c r="J9" s="171" t="s">
        <v>30</v>
      </c>
      <c r="K9" s="172" t="s">
        <v>47</v>
      </c>
      <c r="L9" s="139">
        <f t="shared" si="0"/>
        <v>0</v>
      </c>
      <c r="M9" s="142">
        <f>M6</f>
        <v>0</v>
      </c>
      <c r="N9" s="142">
        <f t="shared" ref="N9:Q10" si="1">N6</f>
        <v>0</v>
      </c>
      <c r="O9" s="142">
        <f t="shared" si="1"/>
        <v>0</v>
      </c>
      <c r="P9" s="142">
        <f t="shared" si="1"/>
        <v>0</v>
      </c>
      <c r="Q9" s="142">
        <f t="shared" si="1"/>
        <v>0</v>
      </c>
      <c r="R9" s="13"/>
    </row>
    <row r="10" spans="1:18" s="5" customFormat="1" ht="42.75" customHeight="1" x14ac:dyDescent="0.35">
      <c r="A10" s="475"/>
      <c r="B10" s="168"/>
      <c r="C10" s="169"/>
      <c r="D10" s="170"/>
      <c r="E10" s="170"/>
      <c r="F10" s="170"/>
      <c r="G10" s="170"/>
      <c r="H10" s="170"/>
      <c r="I10" s="170"/>
      <c r="J10" s="166"/>
      <c r="K10" s="173" t="s">
        <v>22</v>
      </c>
      <c r="L10" s="139">
        <f t="shared" si="0"/>
        <v>0</v>
      </c>
      <c r="M10" s="174">
        <f>M7</f>
        <v>0</v>
      </c>
      <c r="N10" s="174">
        <f t="shared" si="1"/>
        <v>0</v>
      </c>
      <c r="O10" s="174">
        <f t="shared" si="1"/>
        <v>0</v>
      </c>
      <c r="P10" s="174">
        <f t="shared" si="1"/>
        <v>0</v>
      </c>
      <c r="Q10" s="174">
        <f t="shared" si="1"/>
        <v>0</v>
      </c>
      <c r="R10" s="13"/>
    </row>
    <row r="11" spans="1:18" s="5" customFormat="1" ht="43.5" customHeight="1" x14ac:dyDescent="0.35">
      <c r="A11" s="467" t="s">
        <v>7</v>
      </c>
      <c r="B11" s="470" t="s">
        <v>43</v>
      </c>
      <c r="C11" s="472">
        <f>D11+E11+F11+G11+H11</f>
        <v>1020</v>
      </c>
      <c r="D11" s="460">
        <v>220</v>
      </c>
      <c r="E11" s="460">
        <v>200</v>
      </c>
      <c r="F11" s="460">
        <v>200</v>
      </c>
      <c r="G11" s="460">
        <v>200</v>
      </c>
      <c r="H11" s="460">
        <v>200</v>
      </c>
      <c r="I11" s="470" t="s">
        <v>24</v>
      </c>
      <c r="J11" s="465" t="s">
        <v>91</v>
      </c>
      <c r="K11" s="162" t="s">
        <v>47</v>
      </c>
      <c r="L11" s="139">
        <f t="shared" si="0"/>
        <v>0</v>
      </c>
      <c r="M11" s="175"/>
      <c r="N11" s="175"/>
      <c r="O11" s="175"/>
      <c r="P11" s="175"/>
      <c r="Q11" s="175"/>
      <c r="R11" s="13"/>
    </row>
    <row r="12" spans="1:18" s="5" customFormat="1" ht="51.75" customHeight="1" x14ac:dyDescent="0.35">
      <c r="A12" s="468"/>
      <c r="B12" s="471"/>
      <c r="C12" s="472"/>
      <c r="D12" s="460"/>
      <c r="E12" s="460"/>
      <c r="F12" s="460"/>
      <c r="G12" s="460"/>
      <c r="H12" s="460"/>
      <c r="I12" s="471"/>
      <c r="J12" s="487"/>
      <c r="K12" s="162" t="s">
        <v>22</v>
      </c>
      <c r="L12" s="139">
        <f>M12+N12+O12+P12+Q12</f>
        <v>17000</v>
      </c>
      <c r="M12" s="175">
        <v>3300</v>
      </c>
      <c r="N12" s="175">
        <v>3350</v>
      </c>
      <c r="O12" s="175">
        <v>3400</v>
      </c>
      <c r="P12" s="175">
        <v>3450</v>
      </c>
      <c r="Q12" s="175">
        <v>3500</v>
      </c>
      <c r="R12" s="13"/>
    </row>
    <row r="13" spans="1:18" s="5" customFormat="1" ht="43.5" customHeight="1" x14ac:dyDescent="0.35">
      <c r="A13" s="468"/>
      <c r="B13" s="176"/>
      <c r="C13" s="177"/>
      <c r="D13" s="178"/>
      <c r="E13" s="178"/>
      <c r="F13" s="178"/>
      <c r="G13" s="178"/>
      <c r="H13" s="178"/>
      <c r="I13" s="488" t="s">
        <v>25</v>
      </c>
      <c r="J13" s="487"/>
      <c r="K13" s="159" t="s">
        <v>47</v>
      </c>
      <c r="L13" s="139">
        <f t="shared" si="0"/>
        <v>0</v>
      </c>
      <c r="M13" s="179"/>
      <c r="N13" s="179"/>
      <c r="O13" s="179"/>
      <c r="P13" s="179"/>
      <c r="Q13" s="179"/>
      <c r="R13" s="13"/>
    </row>
    <row r="14" spans="1:18" s="5" customFormat="1" ht="49.5" customHeight="1" x14ac:dyDescent="0.35">
      <c r="A14" s="468"/>
      <c r="B14" s="14"/>
      <c r="C14" s="14"/>
      <c r="D14" s="14"/>
      <c r="E14" s="14"/>
      <c r="F14" s="14"/>
      <c r="G14" s="14"/>
      <c r="H14" s="14"/>
      <c r="I14" s="489"/>
      <c r="J14" s="487"/>
      <c r="K14" s="180" t="s">
        <v>22</v>
      </c>
      <c r="L14" s="139">
        <f t="shared" si="0"/>
        <v>8500</v>
      </c>
      <c r="M14" s="175">
        <v>1700</v>
      </c>
      <c r="N14" s="175">
        <v>1700</v>
      </c>
      <c r="O14" s="175">
        <v>1700</v>
      </c>
      <c r="P14" s="175">
        <v>1700</v>
      </c>
      <c r="Q14" s="175">
        <v>1700</v>
      </c>
      <c r="R14" s="13"/>
    </row>
    <row r="15" spans="1:18" s="5" customFormat="1" ht="36.75" customHeight="1" x14ac:dyDescent="0.35">
      <c r="A15" s="468"/>
      <c r="B15" s="490" t="s">
        <v>56</v>
      </c>
      <c r="C15" s="460">
        <f>D15+E15+F15+G15+H15</f>
        <v>7.5</v>
      </c>
      <c r="D15" s="460">
        <v>1.5</v>
      </c>
      <c r="E15" s="460">
        <v>1.5</v>
      </c>
      <c r="F15" s="460">
        <v>1.5</v>
      </c>
      <c r="G15" s="460">
        <v>1.5</v>
      </c>
      <c r="H15" s="460">
        <v>1.5</v>
      </c>
      <c r="I15" s="462" t="s">
        <v>26</v>
      </c>
      <c r="J15" s="487"/>
      <c r="K15" s="159" t="s">
        <v>47</v>
      </c>
      <c r="L15" s="139">
        <f t="shared" si="0"/>
        <v>0</v>
      </c>
      <c r="M15" s="175"/>
      <c r="N15" s="175"/>
      <c r="O15" s="175"/>
      <c r="P15" s="175"/>
      <c r="Q15" s="175"/>
      <c r="R15" s="13"/>
    </row>
    <row r="16" spans="1:18" s="5" customFormat="1" ht="61.5" customHeight="1" x14ac:dyDescent="0.35">
      <c r="A16" s="468"/>
      <c r="B16" s="491"/>
      <c r="C16" s="461"/>
      <c r="D16" s="461"/>
      <c r="E16" s="461"/>
      <c r="F16" s="461"/>
      <c r="G16" s="461"/>
      <c r="H16" s="461"/>
      <c r="I16" s="463"/>
      <c r="J16" s="487"/>
      <c r="K16" s="486" t="s">
        <v>22</v>
      </c>
      <c r="L16" s="484">
        <f t="shared" si="0"/>
        <v>66000</v>
      </c>
      <c r="M16" s="479">
        <v>13000</v>
      </c>
      <c r="N16" s="479">
        <v>13100</v>
      </c>
      <c r="O16" s="479">
        <v>13200</v>
      </c>
      <c r="P16" s="479">
        <v>13300</v>
      </c>
      <c r="Q16" s="479">
        <v>13400</v>
      </c>
      <c r="R16" s="13"/>
    </row>
    <row r="17" spans="1:18" s="5" customFormat="1" ht="71.25" customHeight="1" x14ac:dyDescent="0.35">
      <c r="A17" s="468"/>
      <c r="B17" s="492"/>
      <c r="C17" s="181">
        <f>D17+E17+F17+G17+H17</f>
        <v>150</v>
      </c>
      <c r="D17" s="175">
        <v>30</v>
      </c>
      <c r="E17" s="175">
        <v>30</v>
      </c>
      <c r="F17" s="175">
        <v>30</v>
      </c>
      <c r="G17" s="175">
        <v>30</v>
      </c>
      <c r="H17" s="175">
        <v>30</v>
      </c>
      <c r="I17" s="464"/>
      <c r="J17" s="487"/>
      <c r="K17" s="486"/>
      <c r="L17" s="485"/>
      <c r="M17" s="480"/>
      <c r="N17" s="480"/>
      <c r="O17" s="480"/>
      <c r="P17" s="480"/>
      <c r="Q17" s="480"/>
      <c r="R17" s="13"/>
    </row>
    <row r="18" spans="1:18" s="5" customFormat="1" ht="42" customHeight="1" x14ac:dyDescent="0.35">
      <c r="A18" s="468"/>
      <c r="B18" s="176"/>
      <c r="C18" s="182"/>
      <c r="D18" s="182"/>
      <c r="E18" s="182"/>
      <c r="F18" s="182"/>
      <c r="G18" s="182"/>
      <c r="H18" s="182"/>
      <c r="I18" s="462" t="s">
        <v>27</v>
      </c>
      <c r="J18" s="487"/>
      <c r="K18" s="159" t="s">
        <v>47</v>
      </c>
      <c r="L18" s="139">
        <f>M18+N18+O18+P18+Q18</f>
        <v>0</v>
      </c>
      <c r="M18" s="183"/>
      <c r="N18" s="183"/>
      <c r="O18" s="183"/>
      <c r="P18" s="183"/>
      <c r="Q18" s="183"/>
      <c r="R18" s="13"/>
    </row>
    <row r="19" spans="1:18" s="5" customFormat="1" ht="64.5" customHeight="1" x14ac:dyDescent="0.35">
      <c r="A19" s="468"/>
      <c r="B19" s="184"/>
      <c r="C19" s="185"/>
      <c r="D19" s="14"/>
      <c r="E19" s="14"/>
      <c r="F19" s="14"/>
      <c r="G19" s="14"/>
      <c r="H19" s="14"/>
      <c r="I19" s="464"/>
      <c r="J19" s="487"/>
      <c r="K19" s="180" t="s">
        <v>22</v>
      </c>
      <c r="L19" s="139">
        <f>M19+N19+O19+P19+Q19</f>
        <v>0</v>
      </c>
      <c r="M19" s="175"/>
      <c r="N19" s="175"/>
      <c r="O19" s="175"/>
      <c r="P19" s="175"/>
      <c r="Q19" s="175"/>
      <c r="R19" s="13"/>
    </row>
    <row r="20" spans="1:18" s="5" customFormat="1" ht="42" customHeight="1" x14ac:dyDescent="0.35">
      <c r="A20" s="468"/>
      <c r="B20" s="481" t="s">
        <v>48</v>
      </c>
      <c r="C20" s="186">
        <v>38.9</v>
      </c>
      <c r="D20" s="187">
        <v>38.9</v>
      </c>
      <c r="E20" s="187">
        <v>38.9</v>
      </c>
      <c r="F20" s="187">
        <v>38.9</v>
      </c>
      <c r="G20" s="187">
        <v>38.9</v>
      </c>
      <c r="H20" s="187">
        <v>38.9</v>
      </c>
      <c r="I20" s="483" t="s">
        <v>28</v>
      </c>
      <c r="J20" s="487"/>
      <c r="K20" s="473" t="s">
        <v>47</v>
      </c>
      <c r="L20" s="484">
        <f>M20+N20+O20+P20+Q20</f>
        <v>0</v>
      </c>
      <c r="M20" s="479"/>
      <c r="N20" s="479"/>
      <c r="O20" s="479"/>
      <c r="P20" s="479"/>
      <c r="Q20" s="479"/>
      <c r="R20" s="13"/>
    </row>
    <row r="21" spans="1:18" s="5" customFormat="1" ht="31.5" customHeight="1" x14ac:dyDescent="0.35">
      <c r="A21" s="468"/>
      <c r="B21" s="482"/>
      <c r="C21" s="188"/>
      <c r="D21" s="188"/>
      <c r="E21" s="188"/>
      <c r="F21" s="188"/>
      <c r="G21" s="188"/>
      <c r="H21" s="188"/>
      <c r="I21" s="483"/>
      <c r="J21" s="487"/>
      <c r="K21" s="475"/>
      <c r="L21" s="485"/>
      <c r="M21" s="480"/>
      <c r="N21" s="480"/>
      <c r="O21" s="480"/>
      <c r="P21" s="480"/>
      <c r="Q21" s="480"/>
      <c r="R21" s="13"/>
    </row>
    <row r="22" spans="1:18" s="5" customFormat="1" ht="113.25" customHeight="1" x14ac:dyDescent="0.35">
      <c r="A22" s="468"/>
      <c r="B22" s="189" t="s">
        <v>8</v>
      </c>
      <c r="C22" s="190"/>
      <c r="D22" s="191"/>
      <c r="E22" s="191"/>
      <c r="F22" s="191"/>
      <c r="G22" s="191"/>
      <c r="H22" s="191"/>
      <c r="I22" s="464"/>
      <c r="J22" s="466"/>
      <c r="K22" s="192" t="s">
        <v>22</v>
      </c>
      <c r="L22" s="139">
        <f>M22+N22+O22+P22+Q22</f>
        <v>154000</v>
      </c>
      <c r="M22" s="175">
        <v>30600</v>
      </c>
      <c r="N22" s="175">
        <v>30700</v>
      </c>
      <c r="O22" s="175">
        <v>30800</v>
      </c>
      <c r="P22" s="175">
        <v>30900</v>
      </c>
      <c r="Q22" s="175">
        <v>31000</v>
      </c>
      <c r="R22" s="13"/>
    </row>
    <row r="23" spans="1:18" s="5" customFormat="1" ht="69.75" customHeight="1" x14ac:dyDescent="0.35">
      <c r="A23" s="468"/>
      <c r="B23" s="193"/>
      <c r="C23" s="194"/>
      <c r="D23" s="194"/>
      <c r="E23" s="194"/>
      <c r="F23" s="194"/>
      <c r="G23" s="194"/>
      <c r="H23" s="194"/>
      <c r="I23" s="194"/>
      <c r="J23" s="195"/>
      <c r="K23" s="196" t="s">
        <v>9</v>
      </c>
      <c r="L23" s="197">
        <f t="shared" ref="L23:Q23" si="2">L24+L25</f>
        <v>245500</v>
      </c>
      <c r="M23" s="197">
        <f t="shared" si="2"/>
        <v>48600</v>
      </c>
      <c r="N23" s="197">
        <f t="shared" si="2"/>
        <v>48850</v>
      </c>
      <c r="O23" s="197">
        <f t="shared" si="2"/>
        <v>49100</v>
      </c>
      <c r="P23" s="197">
        <f t="shared" si="2"/>
        <v>49350</v>
      </c>
      <c r="Q23" s="197">
        <f t="shared" si="2"/>
        <v>49600</v>
      </c>
      <c r="R23" s="13"/>
    </row>
    <row r="24" spans="1:18" s="5" customFormat="1" ht="96" customHeight="1" x14ac:dyDescent="0.35">
      <c r="A24" s="468"/>
      <c r="B24" s="168"/>
      <c r="C24" s="170"/>
      <c r="D24" s="170"/>
      <c r="E24" s="170"/>
      <c r="F24" s="170"/>
      <c r="G24" s="170"/>
      <c r="H24" s="170"/>
      <c r="I24" s="170"/>
      <c r="J24" s="137" t="s">
        <v>10</v>
      </c>
      <c r="K24" s="138" t="s">
        <v>33</v>
      </c>
      <c r="L24" s="198">
        <f t="shared" ref="L24:L31" si="3">M24+N24+O24+P24+Q24</f>
        <v>0</v>
      </c>
      <c r="M24" s="198">
        <f>M11+M13+M15+M18+M20</f>
        <v>0</v>
      </c>
      <c r="N24" s="198">
        <f t="shared" ref="N24:Q24" si="4">N11+N13+N15+N18+N20</f>
        <v>0</v>
      </c>
      <c r="O24" s="198">
        <f t="shared" si="4"/>
        <v>0</v>
      </c>
      <c r="P24" s="198">
        <f t="shared" si="4"/>
        <v>0</v>
      </c>
      <c r="Q24" s="198">
        <f t="shared" si="4"/>
        <v>0</v>
      </c>
      <c r="R24" s="13"/>
    </row>
    <row r="25" spans="1:18" s="5" customFormat="1" ht="40.5" x14ac:dyDescent="0.35">
      <c r="A25" s="469"/>
      <c r="B25" s="199"/>
      <c r="C25" s="199"/>
      <c r="D25" s="199"/>
      <c r="E25" s="199"/>
      <c r="F25" s="199"/>
      <c r="G25" s="199"/>
      <c r="H25" s="199"/>
      <c r="I25" s="199"/>
      <c r="J25" s="200"/>
      <c r="K25" s="167" t="s">
        <v>22</v>
      </c>
      <c r="L25" s="139">
        <f t="shared" si="3"/>
        <v>245500</v>
      </c>
      <c r="M25" s="139">
        <f>M12+M14+M16+M19+M22</f>
        <v>48600</v>
      </c>
      <c r="N25" s="139">
        <f>N12+N14+N16+N19+N22</f>
        <v>48850</v>
      </c>
      <c r="O25" s="139">
        <f>O12+O14+O16+O19+O22</f>
        <v>49100</v>
      </c>
      <c r="P25" s="139">
        <f>P12+P14+P16+P19+P22</f>
        <v>49350</v>
      </c>
      <c r="Q25" s="139">
        <f>Q12+Q14+Q16+Q19+Q22</f>
        <v>49600</v>
      </c>
      <c r="R25" s="13"/>
    </row>
    <row r="26" spans="1:18" s="5" customFormat="1" ht="23.25" customHeight="1" x14ac:dyDescent="0.35">
      <c r="A26" s="467" t="s">
        <v>11</v>
      </c>
      <c r="B26" s="493" t="s">
        <v>57</v>
      </c>
      <c r="C26" s="494">
        <f>SUM(D26:H27)</f>
        <v>7.5</v>
      </c>
      <c r="D26" s="461">
        <v>1.5</v>
      </c>
      <c r="E26" s="461">
        <v>1.5</v>
      </c>
      <c r="F26" s="461">
        <v>1.5</v>
      </c>
      <c r="G26" s="479">
        <v>1.5</v>
      </c>
      <c r="H26" s="479">
        <v>1.5</v>
      </c>
      <c r="I26" s="462" t="s">
        <v>40</v>
      </c>
      <c r="J26" s="467" t="s">
        <v>92</v>
      </c>
      <c r="K26" s="159" t="s">
        <v>47</v>
      </c>
      <c r="L26" s="139">
        <f t="shared" si="3"/>
        <v>0</v>
      </c>
      <c r="M26" s="201"/>
      <c r="N26" s="201"/>
      <c r="O26" s="201"/>
      <c r="P26" s="201"/>
      <c r="Q26" s="201"/>
      <c r="R26" s="13"/>
    </row>
    <row r="27" spans="1:18" s="5" customFormat="1" ht="90" customHeight="1" x14ac:dyDescent="0.35">
      <c r="A27" s="468"/>
      <c r="B27" s="493"/>
      <c r="C27" s="495"/>
      <c r="D27" s="496"/>
      <c r="E27" s="496"/>
      <c r="F27" s="496"/>
      <c r="G27" s="480"/>
      <c r="H27" s="480"/>
      <c r="I27" s="464"/>
      <c r="J27" s="468"/>
      <c r="K27" s="180" t="s">
        <v>22</v>
      </c>
      <c r="L27" s="139">
        <f t="shared" si="3"/>
        <v>13500</v>
      </c>
      <c r="M27" s="201">
        <v>2600</v>
      </c>
      <c r="N27" s="201">
        <v>2650</v>
      </c>
      <c r="O27" s="201">
        <v>2700</v>
      </c>
      <c r="P27" s="201">
        <v>2750</v>
      </c>
      <c r="Q27" s="201">
        <v>2800</v>
      </c>
      <c r="R27" s="13"/>
    </row>
    <row r="28" spans="1:18" s="5" customFormat="1" ht="45.75" customHeight="1" x14ac:dyDescent="0.35">
      <c r="A28" s="468"/>
      <c r="B28" s="10"/>
      <c r="C28" s="14"/>
      <c r="D28" s="14"/>
      <c r="E28" s="14"/>
      <c r="F28" s="14"/>
      <c r="G28" s="14"/>
      <c r="H28" s="14"/>
      <c r="I28" s="467" t="s">
        <v>34</v>
      </c>
      <c r="J28" s="468"/>
      <c r="K28" s="159" t="s">
        <v>47</v>
      </c>
      <c r="L28" s="198">
        <f t="shared" si="3"/>
        <v>0</v>
      </c>
      <c r="M28" s="202"/>
      <c r="N28" s="202"/>
      <c r="O28" s="202"/>
      <c r="P28" s="202"/>
      <c r="Q28" s="202"/>
      <c r="R28" s="13"/>
    </row>
    <row r="29" spans="1:18" s="5" customFormat="1" ht="41.25" customHeight="1" x14ac:dyDescent="0.35">
      <c r="A29" s="468"/>
      <c r="B29" s="14"/>
      <c r="C29" s="14"/>
      <c r="D29" s="14"/>
      <c r="E29" s="14"/>
      <c r="F29" s="14"/>
      <c r="G29" s="14"/>
      <c r="H29" s="14"/>
      <c r="I29" s="469"/>
      <c r="J29" s="468"/>
      <c r="K29" s="203" t="s">
        <v>22</v>
      </c>
      <c r="L29" s="139">
        <f t="shared" si="3"/>
        <v>0</v>
      </c>
      <c r="M29" s="201"/>
      <c r="N29" s="201"/>
      <c r="O29" s="201"/>
      <c r="P29" s="201"/>
      <c r="Q29" s="201"/>
      <c r="R29" s="13"/>
    </row>
    <row r="30" spans="1:18" s="5" customFormat="1" ht="73.5" customHeight="1" x14ac:dyDescent="0.35">
      <c r="A30" s="468"/>
      <c r="B30" s="497" t="s">
        <v>12</v>
      </c>
      <c r="C30" s="494">
        <f>SUM(D30:H31)</f>
        <v>1</v>
      </c>
      <c r="D30" s="461">
        <v>0.2</v>
      </c>
      <c r="E30" s="461">
        <v>0.2</v>
      </c>
      <c r="F30" s="461">
        <v>0.2</v>
      </c>
      <c r="G30" s="479">
        <v>0.2</v>
      </c>
      <c r="H30" s="479">
        <v>0.2</v>
      </c>
      <c r="I30" s="498" t="s">
        <v>39</v>
      </c>
      <c r="J30" s="468"/>
      <c r="K30" s="159" t="s">
        <v>47</v>
      </c>
      <c r="L30" s="139">
        <f t="shared" si="3"/>
        <v>0</v>
      </c>
      <c r="M30" s="201"/>
      <c r="N30" s="201"/>
      <c r="O30" s="201"/>
      <c r="P30" s="201"/>
      <c r="Q30" s="201"/>
      <c r="R30" s="13"/>
    </row>
    <row r="31" spans="1:18" s="5" customFormat="1" ht="50.25" customHeight="1" x14ac:dyDescent="0.35">
      <c r="A31" s="468"/>
      <c r="B31" s="497"/>
      <c r="C31" s="495"/>
      <c r="D31" s="496"/>
      <c r="E31" s="496"/>
      <c r="F31" s="496"/>
      <c r="G31" s="480"/>
      <c r="H31" s="480"/>
      <c r="I31" s="498"/>
      <c r="J31" s="469"/>
      <c r="K31" s="204" t="s">
        <v>22</v>
      </c>
      <c r="L31" s="139">
        <f t="shared" si="3"/>
        <v>900</v>
      </c>
      <c r="M31" s="201">
        <v>160</v>
      </c>
      <c r="N31" s="201">
        <v>170</v>
      </c>
      <c r="O31" s="201">
        <v>180</v>
      </c>
      <c r="P31" s="201">
        <v>190</v>
      </c>
      <c r="Q31" s="201">
        <v>200</v>
      </c>
      <c r="R31" s="13"/>
    </row>
    <row r="32" spans="1:18" s="5" customFormat="1" ht="47.25" customHeight="1" x14ac:dyDescent="0.35">
      <c r="A32" s="468"/>
      <c r="B32" s="168"/>
      <c r="C32" s="169"/>
      <c r="D32" s="170"/>
      <c r="E32" s="170"/>
      <c r="F32" s="170"/>
      <c r="G32" s="170"/>
      <c r="H32" s="170"/>
      <c r="I32" s="170"/>
      <c r="J32" s="205"/>
      <c r="K32" s="501" t="s">
        <v>13</v>
      </c>
      <c r="L32" s="499">
        <f>L34+L35</f>
        <v>14400</v>
      </c>
      <c r="M32" s="499">
        <f>M35</f>
        <v>2760</v>
      </c>
      <c r="N32" s="499">
        <f>N35</f>
        <v>2820</v>
      </c>
      <c r="O32" s="499">
        <f>O35</f>
        <v>2880</v>
      </c>
      <c r="P32" s="499">
        <f>P35</f>
        <v>2940</v>
      </c>
      <c r="Q32" s="499">
        <f>Q35</f>
        <v>3000</v>
      </c>
      <c r="R32" s="13"/>
    </row>
    <row r="33" spans="1:18" s="5" customFormat="1" ht="47.25" customHeight="1" x14ac:dyDescent="0.35">
      <c r="A33" s="468"/>
      <c r="B33" s="168"/>
      <c r="C33" s="169"/>
      <c r="D33" s="170"/>
      <c r="E33" s="170"/>
      <c r="F33" s="170"/>
      <c r="G33" s="170"/>
      <c r="H33" s="170"/>
      <c r="I33" s="170"/>
      <c r="J33" s="205"/>
      <c r="K33" s="501"/>
      <c r="L33" s="500"/>
      <c r="M33" s="500"/>
      <c r="N33" s="500"/>
      <c r="O33" s="500"/>
      <c r="P33" s="500"/>
      <c r="Q33" s="500"/>
      <c r="R33" s="13"/>
    </row>
    <row r="34" spans="1:18" s="5" customFormat="1" ht="69.75" customHeight="1" x14ac:dyDescent="0.35">
      <c r="A34" s="468"/>
      <c r="B34" s="168"/>
      <c r="C34" s="169"/>
      <c r="D34" s="170"/>
      <c r="E34" s="170"/>
      <c r="F34" s="170"/>
      <c r="G34" s="170"/>
      <c r="H34" s="170"/>
      <c r="I34" s="170"/>
      <c r="J34" s="171" t="s">
        <v>10</v>
      </c>
      <c r="K34" s="138" t="s">
        <v>47</v>
      </c>
      <c r="L34" s="198">
        <f t="shared" ref="L34:L44" si="5">M34+N34+O34+P34+Q34</f>
        <v>0</v>
      </c>
      <c r="M34" s="198">
        <f>M26+M28+M30</f>
        <v>0</v>
      </c>
      <c r="N34" s="198">
        <f t="shared" ref="M34:Q35" si="6">N26+N28+N30</f>
        <v>0</v>
      </c>
      <c r="O34" s="198">
        <f t="shared" si="6"/>
        <v>0</v>
      </c>
      <c r="P34" s="198">
        <f t="shared" si="6"/>
        <v>0</v>
      </c>
      <c r="Q34" s="198">
        <f t="shared" si="6"/>
        <v>0</v>
      </c>
      <c r="R34" s="13"/>
    </row>
    <row r="35" spans="1:18" s="5" customFormat="1" ht="40.5" x14ac:dyDescent="0.35">
      <c r="A35" s="469"/>
      <c r="B35" s="168"/>
      <c r="C35" s="169"/>
      <c r="D35" s="170"/>
      <c r="E35" s="170"/>
      <c r="F35" s="170"/>
      <c r="G35" s="170"/>
      <c r="H35" s="170"/>
      <c r="I35" s="170"/>
      <c r="J35" s="205"/>
      <c r="K35" s="173" t="s">
        <v>22</v>
      </c>
      <c r="L35" s="139">
        <f t="shared" si="5"/>
        <v>14400</v>
      </c>
      <c r="M35" s="142">
        <f t="shared" si="6"/>
        <v>2760</v>
      </c>
      <c r="N35" s="142">
        <f t="shared" si="6"/>
        <v>2820</v>
      </c>
      <c r="O35" s="142">
        <f t="shared" si="6"/>
        <v>2880</v>
      </c>
      <c r="P35" s="142">
        <f t="shared" si="6"/>
        <v>2940</v>
      </c>
      <c r="Q35" s="142">
        <f t="shared" si="6"/>
        <v>3000</v>
      </c>
      <c r="R35" s="13"/>
    </row>
    <row r="36" spans="1:18" s="5" customFormat="1" ht="116.25" customHeight="1" x14ac:dyDescent="0.35">
      <c r="A36" s="467" t="s">
        <v>14</v>
      </c>
      <c r="B36" s="206" t="s">
        <v>15</v>
      </c>
      <c r="C36" s="207"/>
      <c r="D36" s="208"/>
      <c r="E36" s="208"/>
      <c r="F36" s="209"/>
      <c r="G36" s="208"/>
      <c r="H36" s="210"/>
      <c r="I36" s="502" t="s">
        <v>32</v>
      </c>
      <c r="J36" s="465" t="s">
        <v>93</v>
      </c>
      <c r="K36" s="211" t="s">
        <v>47</v>
      </c>
      <c r="L36" s="139">
        <f t="shared" si="5"/>
        <v>0</v>
      </c>
      <c r="M36" s="175"/>
      <c r="N36" s="175"/>
      <c r="O36" s="175"/>
      <c r="P36" s="175"/>
      <c r="Q36" s="175"/>
      <c r="R36" s="13"/>
    </row>
    <row r="37" spans="1:18" s="5" customFormat="1" ht="73.5" customHeight="1" x14ac:dyDescent="0.35">
      <c r="A37" s="468"/>
      <c r="B37" s="206" t="s">
        <v>49</v>
      </c>
      <c r="C37" s="212"/>
      <c r="D37" s="208"/>
      <c r="E37" s="208"/>
      <c r="F37" s="208"/>
      <c r="G37" s="208"/>
      <c r="H37" s="208"/>
      <c r="I37" s="502"/>
      <c r="J37" s="466"/>
      <c r="K37" s="192" t="s">
        <v>22</v>
      </c>
      <c r="L37" s="139">
        <f t="shared" si="5"/>
        <v>0</v>
      </c>
      <c r="M37" s="201"/>
      <c r="N37" s="201"/>
      <c r="O37" s="201"/>
      <c r="P37" s="201"/>
      <c r="Q37" s="201"/>
      <c r="R37" s="13"/>
    </row>
    <row r="38" spans="1:18" s="5" customFormat="1" ht="21" x14ac:dyDescent="0.35">
      <c r="A38" s="468"/>
      <c r="B38" s="213"/>
      <c r="C38" s="168"/>
      <c r="D38" s="168"/>
      <c r="E38" s="168"/>
      <c r="F38" s="168"/>
      <c r="G38" s="168"/>
      <c r="H38" s="168"/>
      <c r="I38" s="169"/>
      <c r="J38" s="214"/>
      <c r="K38" s="215" t="s">
        <v>16</v>
      </c>
      <c r="L38" s="139">
        <f t="shared" si="5"/>
        <v>0</v>
      </c>
      <c r="M38" s="142">
        <f>M40</f>
        <v>0</v>
      </c>
      <c r="N38" s="142">
        <f>N40</f>
        <v>0</v>
      </c>
      <c r="O38" s="142">
        <f>O40</f>
        <v>0</v>
      </c>
      <c r="P38" s="142">
        <f>P40</f>
        <v>0</v>
      </c>
      <c r="Q38" s="142">
        <f>Q40</f>
        <v>0</v>
      </c>
      <c r="R38" s="13"/>
    </row>
    <row r="39" spans="1:18" s="5" customFormat="1" ht="137.25" customHeight="1" x14ac:dyDescent="0.35">
      <c r="A39" s="468"/>
      <c r="B39" s="216"/>
      <c r="C39" s="168"/>
      <c r="D39" s="168"/>
      <c r="E39" s="168"/>
      <c r="F39" s="168"/>
      <c r="G39" s="168"/>
      <c r="H39" s="168"/>
      <c r="I39" s="169"/>
      <c r="J39" s="171" t="s">
        <v>10</v>
      </c>
      <c r="K39" s="217" t="s">
        <v>47</v>
      </c>
      <c r="L39" s="139">
        <f t="shared" si="5"/>
        <v>0</v>
      </c>
      <c r="M39" s="142">
        <f t="shared" ref="M39:Q40" si="7">M36</f>
        <v>0</v>
      </c>
      <c r="N39" s="142">
        <f t="shared" si="7"/>
        <v>0</v>
      </c>
      <c r="O39" s="142">
        <f t="shared" si="7"/>
        <v>0</v>
      </c>
      <c r="P39" s="142">
        <f t="shared" si="7"/>
        <v>0</v>
      </c>
      <c r="Q39" s="142">
        <f t="shared" si="7"/>
        <v>0</v>
      </c>
      <c r="R39" s="13"/>
    </row>
    <row r="40" spans="1:18" s="5" customFormat="1" ht="93.75" customHeight="1" x14ac:dyDescent="0.35">
      <c r="A40" s="469"/>
      <c r="B40" s="218"/>
      <c r="C40" s="219"/>
      <c r="D40" s="219"/>
      <c r="E40" s="219"/>
      <c r="F40" s="219"/>
      <c r="G40" s="219"/>
      <c r="H40" s="219"/>
      <c r="I40" s="220"/>
      <c r="J40" s="221"/>
      <c r="K40" s="222" t="s">
        <v>22</v>
      </c>
      <c r="L40" s="139">
        <f t="shared" si="5"/>
        <v>0</v>
      </c>
      <c r="M40" s="139">
        <f t="shared" si="7"/>
        <v>0</v>
      </c>
      <c r="N40" s="139">
        <f t="shared" si="7"/>
        <v>0</v>
      </c>
      <c r="O40" s="139">
        <f t="shared" si="7"/>
        <v>0</v>
      </c>
      <c r="P40" s="139">
        <f t="shared" si="7"/>
        <v>0</v>
      </c>
      <c r="Q40" s="139">
        <f t="shared" si="7"/>
        <v>0</v>
      </c>
      <c r="R40" s="13"/>
    </row>
    <row r="41" spans="1:18" s="5" customFormat="1" ht="38.25" customHeight="1" x14ac:dyDescent="0.35">
      <c r="A41" s="467" t="s">
        <v>17</v>
      </c>
      <c r="B41" s="462" t="s">
        <v>50</v>
      </c>
      <c r="C41" s="503">
        <f>D41+E41+F41+G41+H41</f>
        <v>422.09999999999997</v>
      </c>
      <c r="D41" s="479">
        <v>81.3</v>
      </c>
      <c r="E41" s="479">
        <v>85.2</v>
      </c>
      <c r="F41" s="479">
        <v>85.2</v>
      </c>
      <c r="G41" s="479">
        <v>85.2</v>
      </c>
      <c r="H41" s="479">
        <v>85.2</v>
      </c>
      <c r="I41" s="505" t="s">
        <v>18</v>
      </c>
      <c r="J41" s="465" t="s">
        <v>94</v>
      </c>
      <c r="K41" s="159" t="s">
        <v>47</v>
      </c>
      <c r="L41" s="139">
        <f t="shared" si="5"/>
        <v>0</v>
      </c>
      <c r="M41" s="201"/>
      <c r="N41" s="201"/>
      <c r="O41" s="201"/>
      <c r="P41" s="201"/>
      <c r="Q41" s="201"/>
      <c r="R41" s="13"/>
    </row>
    <row r="42" spans="1:18" s="5" customFormat="1" ht="60" customHeight="1" x14ac:dyDescent="0.35">
      <c r="A42" s="468"/>
      <c r="B42" s="464"/>
      <c r="C42" s="504"/>
      <c r="D42" s="480"/>
      <c r="E42" s="480"/>
      <c r="F42" s="480"/>
      <c r="G42" s="480"/>
      <c r="H42" s="480"/>
      <c r="I42" s="505"/>
      <c r="J42" s="487"/>
      <c r="K42" s="162" t="s">
        <v>22</v>
      </c>
      <c r="L42" s="139">
        <f t="shared" si="5"/>
        <v>123000</v>
      </c>
      <c r="M42" s="201">
        <v>24400</v>
      </c>
      <c r="N42" s="201">
        <v>24500</v>
      </c>
      <c r="O42" s="201">
        <v>24600</v>
      </c>
      <c r="P42" s="201">
        <v>24700</v>
      </c>
      <c r="Q42" s="201">
        <v>24800</v>
      </c>
      <c r="R42" s="13"/>
    </row>
    <row r="43" spans="1:18" s="5" customFormat="1" ht="96" customHeight="1" x14ac:dyDescent="0.35">
      <c r="A43" s="468"/>
      <c r="B43" s="223" t="s">
        <v>58</v>
      </c>
      <c r="C43" s="181">
        <f>D43+E43+F43+G43+H43</f>
        <v>570</v>
      </c>
      <c r="D43" s="175">
        <v>110</v>
      </c>
      <c r="E43" s="175">
        <v>115</v>
      </c>
      <c r="F43" s="175">
        <v>115</v>
      </c>
      <c r="G43" s="175">
        <v>115</v>
      </c>
      <c r="H43" s="175">
        <v>115</v>
      </c>
      <c r="I43" s="223" t="s">
        <v>59</v>
      </c>
      <c r="J43" s="487"/>
      <c r="K43" s="162" t="s">
        <v>22</v>
      </c>
      <c r="L43" s="139">
        <f t="shared" si="5"/>
        <v>92000</v>
      </c>
      <c r="M43" s="201">
        <v>18200</v>
      </c>
      <c r="N43" s="201">
        <v>18300</v>
      </c>
      <c r="O43" s="201">
        <v>18400</v>
      </c>
      <c r="P43" s="201">
        <v>18500</v>
      </c>
      <c r="Q43" s="201">
        <v>18600</v>
      </c>
      <c r="R43" s="13"/>
    </row>
    <row r="44" spans="1:18" s="5" customFormat="1" ht="31.5" customHeight="1" x14ac:dyDescent="0.35">
      <c r="A44" s="468"/>
      <c r="B44" s="506"/>
      <c r="C44" s="508"/>
      <c r="D44" s="508"/>
      <c r="E44" s="508"/>
      <c r="F44" s="508"/>
      <c r="G44" s="508"/>
      <c r="H44" s="510"/>
      <c r="I44" s="505" t="s">
        <v>29</v>
      </c>
      <c r="J44" s="487"/>
      <c r="K44" s="159" t="s">
        <v>47</v>
      </c>
      <c r="L44" s="139">
        <f t="shared" si="5"/>
        <v>0</v>
      </c>
      <c r="M44" s="201"/>
      <c r="N44" s="201"/>
      <c r="O44" s="201"/>
      <c r="P44" s="201"/>
      <c r="Q44" s="201"/>
      <c r="R44" s="14"/>
    </row>
    <row r="45" spans="1:18" s="5" customFormat="1" ht="75" customHeight="1" x14ac:dyDescent="0.35">
      <c r="A45" s="468"/>
      <c r="B45" s="507"/>
      <c r="C45" s="509"/>
      <c r="D45" s="509"/>
      <c r="E45" s="509"/>
      <c r="F45" s="509"/>
      <c r="G45" s="509"/>
      <c r="H45" s="511"/>
      <c r="I45" s="505"/>
      <c r="J45" s="466"/>
      <c r="K45" s="162" t="s">
        <v>22</v>
      </c>
      <c r="L45" s="139">
        <f>M45+N45+O45+P45+Q45</f>
        <v>27000</v>
      </c>
      <c r="M45" s="201">
        <v>5300</v>
      </c>
      <c r="N45" s="201">
        <v>5350</v>
      </c>
      <c r="O45" s="201">
        <v>5400</v>
      </c>
      <c r="P45" s="201">
        <v>5450</v>
      </c>
      <c r="Q45" s="201">
        <v>5500</v>
      </c>
      <c r="R45" s="13"/>
    </row>
    <row r="46" spans="1:18" s="5" customFormat="1" ht="39" customHeight="1" x14ac:dyDescent="0.35">
      <c r="A46" s="468"/>
      <c r="B46" s="471" t="s">
        <v>51</v>
      </c>
      <c r="C46" s="224">
        <f t="shared" ref="C46:C51" si="8">D46+E46+F46+G46+H46</f>
        <v>10</v>
      </c>
      <c r="D46" s="225">
        <v>2</v>
      </c>
      <c r="E46" s="225">
        <v>2</v>
      </c>
      <c r="F46" s="225">
        <v>2</v>
      </c>
      <c r="G46" s="225">
        <v>2</v>
      </c>
      <c r="H46" s="225">
        <v>2</v>
      </c>
      <c r="I46" s="462" t="s">
        <v>36</v>
      </c>
      <c r="J46" s="467" t="s">
        <v>95</v>
      </c>
      <c r="K46" s="226" t="s">
        <v>47</v>
      </c>
      <c r="L46" s="198">
        <f t="shared" ref="L46:L51" si="9">M46+N46+O46+P46+Q46</f>
        <v>0</v>
      </c>
      <c r="M46" s="202"/>
      <c r="N46" s="202"/>
      <c r="O46" s="202"/>
      <c r="P46" s="202"/>
      <c r="Q46" s="202"/>
      <c r="R46" s="13"/>
    </row>
    <row r="47" spans="1:18" s="5" customFormat="1" ht="84.75" customHeight="1" x14ac:dyDescent="0.35">
      <c r="A47" s="468"/>
      <c r="B47" s="497"/>
      <c r="C47" s="227">
        <f t="shared" si="8"/>
        <v>0</v>
      </c>
      <c r="D47" s="225"/>
      <c r="E47" s="225"/>
      <c r="F47" s="225"/>
      <c r="G47" s="225"/>
      <c r="H47" s="225"/>
      <c r="I47" s="464"/>
      <c r="J47" s="468"/>
      <c r="K47" s="162" t="s">
        <v>22</v>
      </c>
      <c r="L47" s="139">
        <f t="shared" si="9"/>
        <v>0</v>
      </c>
      <c r="M47" s="201"/>
      <c r="N47" s="201"/>
      <c r="O47" s="201"/>
      <c r="P47" s="201"/>
      <c r="Q47" s="201"/>
      <c r="R47" s="13"/>
    </row>
    <row r="48" spans="1:18" s="5" customFormat="1" ht="42" customHeight="1" x14ac:dyDescent="0.35">
      <c r="A48" s="468"/>
      <c r="B48" s="497" t="s">
        <v>52</v>
      </c>
      <c r="C48" s="227">
        <f t="shared" si="8"/>
        <v>0</v>
      </c>
      <c r="D48" s="225"/>
      <c r="E48" s="225"/>
      <c r="F48" s="225"/>
      <c r="G48" s="225"/>
      <c r="H48" s="225"/>
      <c r="I48" s="462" t="s">
        <v>37</v>
      </c>
      <c r="J48" s="468"/>
      <c r="K48" s="159" t="s">
        <v>47</v>
      </c>
      <c r="L48" s="139">
        <f t="shared" si="9"/>
        <v>0</v>
      </c>
      <c r="M48" s="201"/>
      <c r="N48" s="201"/>
      <c r="O48" s="201"/>
      <c r="P48" s="201"/>
      <c r="Q48" s="201"/>
      <c r="R48" s="13"/>
    </row>
    <row r="49" spans="1:18" s="5" customFormat="1" ht="80.25" customHeight="1" x14ac:dyDescent="0.35">
      <c r="A49" s="468"/>
      <c r="B49" s="497"/>
      <c r="C49" s="227">
        <f t="shared" si="8"/>
        <v>10</v>
      </c>
      <c r="D49" s="225">
        <v>2</v>
      </c>
      <c r="E49" s="225">
        <v>2</v>
      </c>
      <c r="F49" s="225">
        <v>2</v>
      </c>
      <c r="G49" s="225">
        <v>2</v>
      </c>
      <c r="H49" s="225">
        <v>2</v>
      </c>
      <c r="I49" s="464"/>
      <c r="J49" s="468"/>
      <c r="K49" s="162" t="s">
        <v>22</v>
      </c>
      <c r="L49" s="139">
        <f t="shared" si="9"/>
        <v>5000</v>
      </c>
      <c r="M49" s="201">
        <v>1000</v>
      </c>
      <c r="N49" s="201">
        <v>1000</v>
      </c>
      <c r="O49" s="201">
        <v>1000</v>
      </c>
      <c r="P49" s="201">
        <v>1000</v>
      </c>
      <c r="Q49" s="201">
        <v>1000</v>
      </c>
      <c r="R49" s="13"/>
    </row>
    <row r="50" spans="1:18" s="5" customFormat="1" ht="62.25" customHeight="1" x14ac:dyDescent="0.35">
      <c r="A50" s="468"/>
      <c r="B50" s="497" t="s">
        <v>53</v>
      </c>
      <c r="C50" s="227">
        <f t="shared" si="8"/>
        <v>0</v>
      </c>
      <c r="D50" s="225"/>
      <c r="E50" s="225"/>
      <c r="F50" s="225"/>
      <c r="G50" s="225"/>
      <c r="H50" s="225"/>
      <c r="I50" s="462" t="s">
        <v>38</v>
      </c>
      <c r="J50" s="468"/>
      <c r="K50" s="159" t="s">
        <v>47</v>
      </c>
      <c r="L50" s="139">
        <f t="shared" si="9"/>
        <v>0</v>
      </c>
      <c r="M50" s="201"/>
      <c r="N50" s="201"/>
      <c r="O50" s="201"/>
      <c r="P50" s="201"/>
      <c r="Q50" s="201"/>
      <c r="R50" s="13"/>
    </row>
    <row r="51" spans="1:18" s="5" customFormat="1" ht="60" customHeight="1" x14ac:dyDescent="0.35">
      <c r="A51" s="469"/>
      <c r="B51" s="497"/>
      <c r="C51" s="227">
        <f t="shared" si="8"/>
        <v>0</v>
      </c>
      <c r="D51" s="225"/>
      <c r="E51" s="225"/>
      <c r="F51" s="225"/>
      <c r="G51" s="225"/>
      <c r="H51" s="225"/>
      <c r="I51" s="464"/>
      <c r="J51" s="469"/>
      <c r="K51" s="162" t="s">
        <v>22</v>
      </c>
      <c r="L51" s="139">
        <f t="shared" si="9"/>
        <v>1000</v>
      </c>
      <c r="M51" s="201">
        <v>200</v>
      </c>
      <c r="N51" s="201">
        <v>200</v>
      </c>
      <c r="O51" s="201">
        <v>200</v>
      </c>
      <c r="P51" s="201">
        <v>200</v>
      </c>
      <c r="Q51" s="201">
        <v>200</v>
      </c>
      <c r="R51" s="13"/>
    </row>
    <row r="52" spans="1:18" s="5" customFormat="1" ht="87.75" customHeight="1" x14ac:dyDescent="0.35">
      <c r="A52" s="90"/>
      <c r="B52" s="18"/>
      <c r="C52" s="112"/>
      <c r="D52" s="29"/>
      <c r="E52" s="29"/>
      <c r="F52" s="29"/>
      <c r="G52" s="29"/>
      <c r="H52" s="29"/>
      <c r="I52" s="29"/>
      <c r="J52" s="91"/>
      <c r="K52" s="92" t="s">
        <v>19</v>
      </c>
      <c r="L52" s="53">
        <f t="shared" ref="L52:L57" si="10">M52+N52+O52+P52+Q52</f>
        <v>248000</v>
      </c>
      <c r="M52" s="93">
        <f>M53+M54</f>
        <v>49100</v>
      </c>
      <c r="N52" s="93">
        <f>N53+N54</f>
        <v>49350</v>
      </c>
      <c r="O52" s="93">
        <f>O53+O54</f>
        <v>49600</v>
      </c>
      <c r="P52" s="93">
        <f>P53+P54</f>
        <v>49850</v>
      </c>
      <c r="Q52" s="93">
        <f>Q53+Q54</f>
        <v>50100</v>
      </c>
      <c r="R52" s="13"/>
    </row>
    <row r="53" spans="1:18" s="5" customFormat="1" ht="95.25" customHeight="1" x14ac:dyDescent="0.35">
      <c r="A53" s="90"/>
      <c r="B53" s="18"/>
      <c r="C53" s="18"/>
      <c r="D53" s="29"/>
      <c r="E53" s="29"/>
      <c r="F53" s="29"/>
      <c r="G53" s="29"/>
      <c r="H53" s="29"/>
      <c r="I53" s="29"/>
      <c r="J53" s="57" t="s">
        <v>20</v>
      </c>
      <c r="K53" s="58" t="s">
        <v>47</v>
      </c>
      <c r="L53" s="53">
        <f t="shared" si="10"/>
        <v>0</v>
      </c>
      <c r="M53" s="94">
        <f t="shared" ref="M53:Q53" si="11">M41+M44+M46+M48+M50</f>
        <v>0</v>
      </c>
      <c r="N53" s="94">
        <f t="shared" si="11"/>
        <v>0</v>
      </c>
      <c r="O53" s="94">
        <f t="shared" si="11"/>
        <v>0</v>
      </c>
      <c r="P53" s="94">
        <f t="shared" si="11"/>
        <v>0</v>
      </c>
      <c r="Q53" s="94">
        <f t="shared" si="11"/>
        <v>0</v>
      </c>
      <c r="R53" s="13"/>
    </row>
    <row r="54" spans="1:18" s="5" customFormat="1" ht="75" customHeight="1" x14ac:dyDescent="0.35">
      <c r="A54" s="90"/>
      <c r="B54" s="18"/>
      <c r="C54" s="18"/>
      <c r="D54" s="29"/>
      <c r="E54" s="29"/>
      <c r="F54" s="29"/>
      <c r="G54" s="29"/>
      <c r="H54" s="29"/>
      <c r="I54" s="29"/>
      <c r="J54" s="30"/>
      <c r="K54" s="45" t="s">
        <v>22</v>
      </c>
      <c r="L54" s="53">
        <f t="shared" si="10"/>
        <v>248000</v>
      </c>
      <c r="M54" s="94">
        <f>M42+M45+M47+M49+M51+M43</f>
        <v>49100</v>
      </c>
      <c r="N54" s="94">
        <f t="shared" ref="N54:Q54" si="12">N42+N45+N47+N49+N51+N43</f>
        <v>49350</v>
      </c>
      <c r="O54" s="94">
        <f t="shared" si="12"/>
        <v>49600</v>
      </c>
      <c r="P54" s="94">
        <f t="shared" si="12"/>
        <v>49850</v>
      </c>
      <c r="Q54" s="94">
        <f t="shared" si="12"/>
        <v>50100</v>
      </c>
      <c r="R54" s="13"/>
    </row>
    <row r="55" spans="1:18" s="5" customFormat="1" ht="109.5" customHeight="1" x14ac:dyDescent="0.35">
      <c r="A55" s="412"/>
      <c r="B55" s="413"/>
      <c r="C55" s="25"/>
      <c r="D55" s="25"/>
      <c r="E55" s="25"/>
      <c r="F55" s="25"/>
      <c r="G55" s="25"/>
      <c r="H55" s="25"/>
      <c r="I55" s="25"/>
      <c r="J55" s="95"/>
      <c r="K55" s="96" t="s">
        <v>21</v>
      </c>
      <c r="L55" s="97">
        <f t="shared" ref="L55:Q55" si="13">L56+L57</f>
        <v>507900</v>
      </c>
      <c r="M55" s="97">
        <f t="shared" si="13"/>
        <v>100460</v>
      </c>
      <c r="N55" s="97">
        <f t="shared" si="13"/>
        <v>101020</v>
      </c>
      <c r="O55" s="97">
        <f t="shared" si="13"/>
        <v>101580</v>
      </c>
      <c r="P55" s="97">
        <f t="shared" si="13"/>
        <v>102140</v>
      </c>
      <c r="Q55" s="97">
        <f t="shared" si="13"/>
        <v>102700</v>
      </c>
      <c r="R55" s="13"/>
    </row>
    <row r="56" spans="1:18" s="5" customFormat="1" ht="39" customHeight="1" x14ac:dyDescent="0.35">
      <c r="A56" s="24"/>
      <c r="B56" s="25"/>
      <c r="C56" s="25"/>
      <c r="D56" s="25"/>
      <c r="E56" s="25"/>
      <c r="F56" s="25"/>
      <c r="G56" s="25"/>
      <c r="H56" s="25"/>
      <c r="I56" s="25"/>
      <c r="J56" s="98" t="s">
        <v>20</v>
      </c>
      <c r="K56" s="38" t="s">
        <v>47</v>
      </c>
      <c r="L56" s="97">
        <f t="shared" si="10"/>
        <v>0</v>
      </c>
      <c r="M56" s="97">
        <f>M24+M39+M53+M34</f>
        <v>0</v>
      </c>
      <c r="N56" s="97">
        <f t="shared" ref="N56:Q56" si="14">N24+N39+N53+N34</f>
        <v>0</v>
      </c>
      <c r="O56" s="97">
        <f t="shared" si="14"/>
        <v>0</v>
      </c>
      <c r="P56" s="97">
        <f t="shared" si="14"/>
        <v>0</v>
      </c>
      <c r="Q56" s="97">
        <f t="shared" si="14"/>
        <v>0</v>
      </c>
      <c r="R56" s="13"/>
    </row>
    <row r="57" spans="1:18" s="5" customFormat="1" ht="62.25" customHeight="1" x14ac:dyDescent="0.35">
      <c r="A57" s="99"/>
      <c r="B57" s="100"/>
      <c r="C57" s="100"/>
      <c r="D57" s="100"/>
      <c r="E57" s="100"/>
      <c r="F57" s="100"/>
      <c r="G57" s="100"/>
      <c r="H57" s="100"/>
      <c r="I57" s="100"/>
      <c r="J57" s="101"/>
      <c r="K57" s="39" t="s">
        <v>22</v>
      </c>
      <c r="L57" s="97">
        <f t="shared" si="10"/>
        <v>507900</v>
      </c>
      <c r="M57" s="97">
        <f>M10+M25+M35+M40+M54</f>
        <v>100460</v>
      </c>
      <c r="N57" s="97">
        <f t="shared" ref="N57:Q57" si="15">N10+N25+N35+N40+N54</f>
        <v>101020</v>
      </c>
      <c r="O57" s="97">
        <f t="shared" si="15"/>
        <v>101580</v>
      </c>
      <c r="P57" s="97">
        <f t="shared" si="15"/>
        <v>102140</v>
      </c>
      <c r="Q57" s="97">
        <f t="shared" si="15"/>
        <v>102700</v>
      </c>
      <c r="R57" s="13"/>
    </row>
    <row r="58" spans="1:18" ht="23.25" x14ac:dyDescent="0.35">
      <c r="A58" s="23"/>
      <c r="B58" s="23"/>
      <c r="C58" s="23"/>
      <c r="D58" s="23"/>
      <c r="E58" s="23"/>
      <c r="F58" s="23"/>
      <c r="G58" s="23"/>
      <c r="H58" s="23"/>
      <c r="I58" s="23"/>
      <c r="J58" s="37"/>
      <c r="K58" s="36"/>
      <c r="L58" s="23"/>
      <c r="M58" s="23"/>
      <c r="N58" s="23"/>
      <c r="O58" s="23"/>
      <c r="P58" s="23"/>
      <c r="Q58" s="23"/>
      <c r="R58" s="17"/>
    </row>
    <row r="59" spans="1:18" ht="30.75" customHeight="1" x14ac:dyDescent="0.35">
      <c r="A59" s="23"/>
      <c r="B59" s="23"/>
      <c r="C59" s="23"/>
      <c r="D59" s="23"/>
      <c r="E59" s="23"/>
      <c r="F59" s="23"/>
      <c r="G59" s="23"/>
      <c r="H59" s="23"/>
      <c r="I59" s="23"/>
      <c r="J59" s="37"/>
      <c r="K59" s="36"/>
      <c r="L59" s="23"/>
      <c r="M59" s="23"/>
      <c r="N59" s="23"/>
      <c r="O59" s="23"/>
      <c r="P59" s="23"/>
      <c r="Q59" s="23"/>
      <c r="R59" s="17"/>
    </row>
    <row r="60" spans="1:18" ht="30.75" customHeight="1" x14ac:dyDescent="0.35">
      <c r="A60" s="23"/>
      <c r="B60" s="23"/>
      <c r="C60" s="23"/>
      <c r="D60" s="23"/>
      <c r="E60" s="23"/>
      <c r="F60" s="23"/>
      <c r="G60" s="23"/>
      <c r="H60" s="23"/>
      <c r="I60" s="23"/>
      <c r="J60" s="37"/>
      <c r="K60" s="36"/>
      <c r="L60" s="23"/>
      <c r="M60" s="23"/>
      <c r="N60" s="23"/>
      <c r="O60" s="23"/>
      <c r="P60" s="23"/>
      <c r="Q60" s="23"/>
      <c r="R60" s="17"/>
    </row>
    <row r="61" spans="1:18" ht="30.75" customHeight="1" x14ac:dyDescent="0.3">
      <c r="A61" s="414" t="s">
        <v>60</v>
      </c>
      <c r="B61" s="414"/>
      <c r="C61" s="414"/>
      <c r="D61" s="414"/>
      <c r="E61" s="414"/>
      <c r="F61" s="414"/>
      <c r="G61" s="414"/>
      <c r="H61" s="414"/>
      <c r="I61" s="414"/>
      <c r="J61" s="414"/>
      <c r="K61" s="414"/>
      <c r="L61" s="414"/>
      <c r="M61" s="414"/>
      <c r="N61" s="414"/>
      <c r="O61" s="414"/>
      <c r="P61" s="414"/>
      <c r="Q61" s="414"/>
      <c r="R61" s="17"/>
    </row>
    <row r="62" spans="1:18" ht="32.25" customHeight="1" x14ac:dyDescent="0.4">
      <c r="A62" s="415"/>
      <c r="B62" s="415"/>
      <c r="C62" s="415"/>
      <c r="D62" s="415"/>
      <c r="E62" s="415"/>
      <c r="F62" s="415"/>
      <c r="G62" s="415"/>
      <c r="H62" s="415"/>
      <c r="I62" s="415"/>
      <c r="J62" s="415"/>
      <c r="K62" s="415"/>
      <c r="L62" s="415"/>
      <c r="M62" s="415"/>
      <c r="N62" s="415"/>
      <c r="O62" s="415"/>
      <c r="P62" s="415"/>
      <c r="Q62" s="415"/>
      <c r="R62" s="17"/>
    </row>
    <row r="63" spans="1:18" ht="26.25" x14ac:dyDescent="0.4">
      <c r="A63" s="415"/>
      <c r="B63" s="415"/>
      <c r="C63" s="415"/>
      <c r="D63" s="415"/>
      <c r="E63" s="415"/>
      <c r="F63" s="415"/>
      <c r="G63" s="415"/>
      <c r="H63" s="415"/>
      <c r="I63" s="415"/>
      <c r="J63" s="415"/>
      <c r="K63" s="415"/>
      <c r="L63" s="415"/>
      <c r="M63" s="415"/>
      <c r="N63" s="415"/>
      <c r="O63" s="415"/>
      <c r="P63" s="415"/>
      <c r="Q63" s="415"/>
      <c r="R63" s="17"/>
    </row>
    <row r="64" spans="1:18" x14ac:dyDescent="0.25">
      <c r="A64" s="17"/>
      <c r="B64" s="17"/>
      <c r="C64" s="17"/>
      <c r="D64" s="17"/>
      <c r="E64" s="17"/>
      <c r="F64" s="17"/>
      <c r="G64" s="17"/>
      <c r="H64" s="17"/>
      <c r="I64" s="17"/>
      <c r="J64" s="16"/>
      <c r="K64" s="15"/>
      <c r="L64" s="17"/>
      <c r="M64" s="17"/>
      <c r="N64" s="17"/>
      <c r="O64" s="17"/>
      <c r="P64" s="17"/>
      <c r="Q64" s="17"/>
      <c r="R64" s="17"/>
    </row>
    <row r="65" spans="1:18" x14ac:dyDescent="0.25">
      <c r="A65" s="17"/>
      <c r="B65" s="17"/>
      <c r="C65" s="17"/>
      <c r="D65" s="17"/>
      <c r="E65" s="17"/>
      <c r="F65" s="17"/>
      <c r="G65" s="17"/>
      <c r="H65" s="17"/>
      <c r="I65" s="17"/>
      <c r="J65" s="16"/>
      <c r="K65" s="15"/>
      <c r="L65" s="17"/>
      <c r="M65" s="17"/>
      <c r="N65" s="17"/>
      <c r="O65" s="17"/>
      <c r="P65" s="17"/>
      <c r="Q65" s="17"/>
      <c r="R65" s="17"/>
    </row>
    <row r="66" spans="1:18" x14ac:dyDescent="0.25">
      <c r="C66" s="4"/>
      <c r="D66" s="4"/>
      <c r="E66" s="4"/>
      <c r="F66" s="4"/>
      <c r="G66" s="4"/>
      <c r="H66" s="4"/>
      <c r="L66" s="4"/>
      <c r="M66" s="4"/>
      <c r="N66" s="4"/>
      <c r="O66" s="4"/>
      <c r="P66" s="4"/>
      <c r="Q66" s="4"/>
      <c r="R66" s="4"/>
    </row>
    <row r="67" spans="1:18" x14ac:dyDescent="0.25">
      <c r="C67" s="4"/>
      <c r="D67" s="4"/>
      <c r="E67" s="4"/>
      <c r="F67" s="4"/>
      <c r="G67" s="4"/>
      <c r="H67" s="4"/>
      <c r="L67" s="4"/>
      <c r="M67" s="4"/>
      <c r="N67" s="4"/>
      <c r="O67" s="4"/>
      <c r="P67" s="4"/>
      <c r="Q67" s="4"/>
      <c r="R67" s="4"/>
    </row>
    <row r="68" spans="1:18" x14ac:dyDescent="0.25">
      <c r="C68" s="4"/>
      <c r="D68" s="4"/>
      <c r="E68" s="4"/>
      <c r="F68" s="4"/>
      <c r="G68" s="4"/>
      <c r="H68" s="4"/>
      <c r="L68" s="4"/>
      <c r="M68" s="4"/>
      <c r="N68" s="4"/>
      <c r="O68" s="4"/>
      <c r="P68" s="4"/>
      <c r="Q68" s="4"/>
      <c r="R68" s="4"/>
    </row>
    <row r="69" spans="1:18" x14ac:dyDescent="0.25">
      <c r="C69" s="4"/>
      <c r="D69" s="4"/>
      <c r="E69" s="4"/>
      <c r="F69" s="4"/>
      <c r="G69" s="4"/>
      <c r="H69" s="4"/>
      <c r="L69" s="4"/>
      <c r="M69" s="4"/>
      <c r="N69" s="4"/>
      <c r="O69" s="4"/>
      <c r="P69" s="4"/>
      <c r="Q69" s="4"/>
      <c r="R69" s="4"/>
    </row>
    <row r="70" spans="1:18" x14ac:dyDescent="0.25">
      <c r="C70" s="4"/>
      <c r="D70" s="4"/>
      <c r="E70" s="4"/>
      <c r="F70" s="4"/>
      <c r="G70" s="4"/>
      <c r="H70" s="4"/>
      <c r="L70" s="4"/>
      <c r="M70" s="4"/>
      <c r="N70" s="4"/>
      <c r="O70" s="4"/>
      <c r="P70" s="4"/>
      <c r="Q70" s="4"/>
      <c r="R70" s="4"/>
    </row>
    <row r="71" spans="1:18" x14ac:dyDescent="0.25">
      <c r="C71" s="4"/>
      <c r="D71" s="4"/>
      <c r="E71" s="4"/>
      <c r="F71" s="4"/>
      <c r="G71" s="4"/>
      <c r="H71" s="4"/>
      <c r="L71" s="4"/>
      <c r="M71" s="4"/>
      <c r="N71" s="4"/>
      <c r="O71" s="4"/>
      <c r="P71" s="4"/>
      <c r="Q71" s="4"/>
      <c r="R71" s="4"/>
    </row>
    <row r="72" spans="1:18" x14ac:dyDescent="0.25">
      <c r="C72" s="4"/>
      <c r="D72" s="4"/>
      <c r="E72" s="4"/>
      <c r="F72" s="4"/>
      <c r="G72" s="4"/>
      <c r="H72" s="4"/>
      <c r="L72" s="4"/>
      <c r="M72" s="4"/>
      <c r="N72" s="4"/>
      <c r="O72" s="4"/>
      <c r="P72" s="4"/>
      <c r="Q72" s="4"/>
      <c r="R72" s="4"/>
    </row>
    <row r="73" spans="1:18" x14ac:dyDescent="0.25">
      <c r="C73" s="4"/>
      <c r="D73" s="4"/>
      <c r="E73" s="4"/>
      <c r="F73" s="4"/>
      <c r="G73" s="4"/>
      <c r="H73" s="4"/>
      <c r="L73" s="4"/>
      <c r="M73" s="4"/>
      <c r="N73" s="4"/>
      <c r="O73" s="4"/>
      <c r="P73" s="4"/>
      <c r="Q73" s="4"/>
      <c r="R73" s="4"/>
    </row>
    <row r="74" spans="1:18" x14ac:dyDescent="0.25">
      <c r="C74" s="4"/>
      <c r="D74" s="4"/>
      <c r="E74" s="4"/>
      <c r="F74" s="4"/>
      <c r="G74" s="4"/>
      <c r="H74" s="4"/>
      <c r="L74" s="4"/>
      <c r="M74" s="4"/>
      <c r="N74" s="4"/>
      <c r="O74" s="4"/>
      <c r="P74" s="4"/>
      <c r="Q74" s="4"/>
      <c r="R74" s="4"/>
    </row>
    <row r="75" spans="1:18" x14ac:dyDescent="0.25">
      <c r="C75" s="4"/>
      <c r="D75" s="4"/>
      <c r="E75" s="4"/>
      <c r="F75" s="4"/>
      <c r="G75" s="4"/>
      <c r="H75" s="4"/>
      <c r="L75" s="4"/>
      <c r="M75" s="4"/>
      <c r="N75" s="4"/>
      <c r="O75" s="4"/>
      <c r="P75" s="4"/>
      <c r="Q75" s="4"/>
      <c r="R75" s="4"/>
    </row>
    <row r="76" spans="1:18" x14ac:dyDescent="0.25">
      <c r="C76" s="4"/>
      <c r="D76" s="4"/>
      <c r="E76" s="4"/>
      <c r="F76" s="4"/>
      <c r="G76" s="4"/>
      <c r="H76" s="4"/>
      <c r="L76" s="4"/>
      <c r="M76" s="4"/>
      <c r="N76" s="4"/>
      <c r="O76" s="4"/>
      <c r="P76" s="4"/>
      <c r="Q76" s="4"/>
      <c r="R76" s="4"/>
    </row>
    <row r="77" spans="1:18" x14ac:dyDescent="0.25">
      <c r="C77" s="4"/>
      <c r="D77" s="4"/>
      <c r="E77" s="4"/>
      <c r="F77" s="4"/>
      <c r="G77" s="4"/>
      <c r="H77" s="4"/>
      <c r="L77" s="4"/>
      <c r="M77" s="4"/>
      <c r="N77" s="4"/>
      <c r="O77" s="4"/>
      <c r="P77" s="4"/>
      <c r="Q77" s="4"/>
      <c r="R77" s="4"/>
    </row>
    <row r="78" spans="1:18" x14ac:dyDescent="0.25">
      <c r="C78" s="4"/>
      <c r="D78" s="4"/>
      <c r="E78" s="4"/>
      <c r="F78" s="4"/>
      <c r="G78" s="4"/>
      <c r="H78" s="4"/>
      <c r="L78" s="4"/>
      <c r="M78" s="4"/>
      <c r="N78" s="4"/>
      <c r="O78" s="4"/>
      <c r="P78" s="4"/>
      <c r="Q78" s="4"/>
      <c r="R78" s="4"/>
    </row>
    <row r="79" spans="1:18" x14ac:dyDescent="0.25">
      <c r="C79" s="4"/>
      <c r="D79" s="4"/>
      <c r="E79" s="4"/>
      <c r="F79" s="4"/>
      <c r="G79" s="4"/>
      <c r="H79" s="4"/>
      <c r="L79" s="4"/>
      <c r="M79" s="4"/>
      <c r="N79" s="4"/>
      <c r="O79" s="4"/>
      <c r="P79" s="4"/>
      <c r="Q79" s="4"/>
      <c r="R79" s="4"/>
    </row>
    <row r="80" spans="1:18" x14ac:dyDescent="0.25">
      <c r="C80" s="4"/>
      <c r="D80" s="4"/>
      <c r="E80" s="4"/>
      <c r="F80" s="4"/>
      <c r="G80" s="4"/>
      <c r="H80" s="4"/>
      <c r="L80" s="4"/>
      <c r="M80" s="4"/>
      <c r="N80" s="4"/>
      <c r="O80" s="4"/>
      <c r="P80" s="4"/>
      <c r="Q80" s="4"/>
      <c r="R80" s="4"/>
    </row>
  </sheetData>
  <mergeCells count="121">
    <mergeCell ref="A55:B55"/>
    <mergeCell ref="A61:Q61"/>
    <mergeCell ref="A62:Q62"/>
    <mergeCell ref="A63:Q63"/>
    <mergeCell ref="H44:H45"/>
    <mergeCell ref="I44:I45"/>
    <mergeCell ref="B46:B47"/>
    <mergeCell ref="I46:I47"/>
    <mergeCell ref="J46:J51"/>
    <mergeCell ref="B48:B49"/>
    <mergeCell ref="I48:I49"/>
    <mergeCell ref="B50:B51"/>
    <mergeCell ref="I50:I51"/>
    <mergeCell ref="N32:N33"/>
    <mergeCell ref="O32:O33"/>
    <mergeCell ref="P32:P33"/>
    <mergeCell ref="G41:G42"/>
    <mergeCell ref="H41:H42"/>
    <mergeCell ref="I41:I42"/>
    <mergeCell ref="J41:J45"/>
    <mergeCell ref="B44:B45"/>
    <mergeCell ref="C44:C45"/>
    <mergeCell ref="D44:D45"/>
    <mergeCell ref="E44:E45"/>
    <mergeCell ref="F44:F45"/>
    <mergeCell ref="G44:G45"/>
    <mergeCell ref="A36:A40"/>
    <mergeCell ref="I36:I37"/>
    <mergeCell ref="J36:J37"/>
    <mergeCell ref="A41:A51"/>
    <mergeCell ref="B41:B42"/>
    <mergeCell ref="C41:C42"/>
    <mergeCell ref="D41:D42"/>
    <mergeCell ref="E41:E42"/>
    <mergeCell ref="F41:F42"/>
    <mergeCell ref="Q20:Q21"/>
    <mergeCell ref="A26:A35"/>
    <mergeCell ref="B26:B27"/>
    <mergeCell ref="C26:C27"/>
    <mergeCell ref="D26:D27"/>
    <mergeCell ref="E26:E27"/>
    <mergeCell ref="F26:F27"/>
    <mergeCell ref="G26:G27"/>
    <mergeCell ref="H26:H27"/>
    <mergeCell ref="I26:I27"/>
    <mergeCell ref="J26:J31"/>
    <mergeCell ref="I28:I29"/>
    <mergeCell ref="B30:B31"/>
    <mergeCell ref="C30:C31"/>
    <mergeCell ref="D30:D31"/>
    <mergeCell ref="E30:E31"/>
    <mergeCell ref="F30:F31"/>
    <mergeCell ref="G30:G31"/>
    <mergeCell ref="H30:H31"/>
    <mergeCell ref="I30:I31"/>
    <mergeCell ref="Q32:Q33"/>
    <mergeCell ref="K32:K33"/>
    <mergeCell ref="L32:L33"/>
    <mergeCell ref="M32:M33"/>
    <mergeCell ref="Q16:Q17"/>
    <mergeCell ref="I18:I19"/>
    <mergeCell ref="B20:B21"/>
    <mergeCell ref="I20:I22"/>
    <mergeCell ref="K20:K21"/>
    <mergeCell ref="L20:L21"/>
    <mergeCell ref="M20:M21"/>
    <mergeCell ref="N20:N21"/>
    <mergeCell ref="O20:O21"/>
    <mergeCell ref="P20:P21"/>
    <mergeCell ref="K16:K17"/>
    <mergeCell ref="L16:L17"/>
    <mergeCell ref="M16:M17"/>
    <mergeCell ref="N16:N17"/>
    <mergeCell ref="O16:O17"/>
    <mergeCell ref="P16:P17"/>
    <mergeCell ref="J11:J22"/>
    <mergeCell ref="I13:I14"/>
    <mergeCell ref="B15:B17"/>
    <mergeCell ref="C15:C16"/>
    <mergeCell ref="D15:D16"/>
    <mergeCell ref="E15:E16"/>
    <mergeCell ref="F15:F16"/>
    <mergeCell ref="G15:G16"/>
    <mergeCell ref="H15:H16"/>
    <mergeCell ref="I15:I17"/>
    <mergeCell ref="J6:J7"/>
    <mergeCell ref="A11:A25"/>
    <mergeCell ref="B11:B12"/>
    <mergeCell ref="C11:C12"/>
    <mergeCell ref="D11:D12"/>
    <mergeCell ref="E11:E12"/>
    <mergeCell ref="F11:F12"/>
    <mergeCell ref="G11:G12"/>
    <mergeCell ref="H11:H12"/>
    <mergeCell ref="I11:I12"/>
    <mergeCell ref="A6:A10"/>
    <mergeCell ref="B6:B7"/>
    <mergeCell ref="C6:C7"/>
    <mergeCell ref="D6:D7"/>
    <mergeCell ref="E6:E7"/>
    <mergeCell ref="F6:F7"/>
    <mergeCell ref="G6:G7"/>
    <mergeCell ref="H6:H7"/>
    <mergeCell ref="I6:I7"/>
    <mergeCell ref="O1:R1"/>
    <mergeCell ref="A2:Q2"/>
    <mergeCell ref="A3:A5"/>
    <mergeCell ref="B3:B5"/>
    <mergeCell ref="C3:H3"/>
    <mergeCell ref="I3:I5"/>
    <mergeCell ref="J3:J5"/>
    <mergeCell ref="K3:K5"/>
    <mergeCell ref="L3:L5"/>
    <mergeCell ref="M3:Q3"/>
    <mergeCell ref="Q4:Q5"/>
    <mergeCell ref="C4:C5"/>
    <mergeCell ref="D4:H4"/>
    <mergeCell ref="M4:M5"/>
    <mergeCell ref="N4:N5"/>
    <mergeCell ref="O4:O5"/>
    <mergeCell ref="P4:P5"/>
  </mergeCells>
  <printOptions horizontalCentered="1"/>
  <pageMargins left="0.31" right="0.19685039370078741" top="0.35" bottom="0.34" header="0.15748031496062992" footer="0"/>
  <pageSetup paperSize="9" scale="13" fitToHeight="8" orientation="landscape" r:id="rId1"/>
  <headerFooter alignWithMargins="0"/>
  <rowBreaks count="1" manualBreakCount="1">
    <brk id="6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20</vt:i4>
      </vt:variant>
      <vt:variant>
        <vt:lpstr>Именованные диапазоны</vt:lpstr>
      </vt:variant>
      <vt:variant>
        <vt:i4>40</vt:i4>
      </vt:variant>
    </vt:vector>
  </HeadingPairs>
  <TitlesOfParts>
    <vt:vector size="60" baseType="lpstr">
      <vt:lpstr> Березно1</vt:lpstr>
      <vt:lpstr>Володимирець</vt:lpstr>
      <vt:lpstr>Висоцьк</vt:lpstr>
      <vt:lpstr>Дубно</vt:lpstr>
      <vt:lpstr>Дубровиця</vt:lpstr>
      <vt:lpstr>Зарічне</vt:lpstr>
      <vt:lpstr>Клевань</vt:lpstr>
      <vt:lpstr>Клесів</vt:lpstr>
      <vt:lpstr>Костопіль</vt:lpstr>
      <vt:lpstr>Млинів</vt:lpstr>
      <vt:lpstr>Остки</vt:lpstr>
      <vt:lpstr>Острог</vt:lpstr>
      <vt:lpstr>Рівне</vt:lpstr>
      <vt:lpstr>Рокитно</vt:lpstr>
      <vt:lpstr>Рафалівка</vt:lpstr>
      <vt:lpstr>Сарни</vt:lpstr>
      <vt:lpstr>Соснівка (2)</vt:lpstr>
      <vt:lpstr>Рокитно СЛАП</vt:lpstr>
      <vt:lpstr>Разом</vt:lpstr>
      <vt:lpstr>Уточнена</vt:lpstr>
      <vt:lpstr>' Березно1'!Заголовки_для_печати</vt:lpstr>
      <vt:lpstr>Висоцьк!Заголовки_для_печати</vt:lpstr>
      <vt:lpstr>Володимирець!Заголовки_для_печати</vt:lpstr>
      <vt:lpstr>Дубно!Заголовки_для_печати</vt:lpstr>
      <vt:lpstr>Дубровиця!Заголовки_для_печати</vt:lpstr>
      <vt:lpstr>Зарічне!Заголовки_для_печати</vt:lpstr>
      <vt:lpstr>Клевань!Заголовки_для_печати</vt:lpstr>
      <vt:lpstr>Клесів!Заголовки_для_печати</vt:lpstr>
      <vt:lpstr>Костопіль!Заголовки_для_печати</vt:lpstr>
      <vt:lpstr>Млинів!Заголовки_для_печати</vt:lpstr>
      <vt:lpstr>Остки!Заголовки_для_печати</vt:lpstr>
      <vt:lpstr>Острог!Заголовки_для_печати</vt:lpstr>
      <vt:lpstr>Разом!Заголовки_для_печати</vt:lpstr>
      <vt:lpstr>Рафалівка!Заголовки_для_печати</vt:lpstr>
      <vt:lpstr>Рівне!Заголовки_для_печати</vt:lpstr>
      <vt:lpstr>Рокитно!Заголовки_для_печати</vt:lpstr>
      <vt:lpstr>'Рокитно СЛАП'!Заголовки_для_печати</vt:lpstr>
      <vt:lpstr>Сарни!Заголовки_для_печати</vt:lpstr>
      <vt:lpstr>'Соснівка (2)'!Заголовки_для_печати</vt:lpstr>
      <vt:lpstr>Уточнена!Заголовки_для_печати</vt:lpstr>
      <vt:lpstr>' Березно1'!Область_печати</vt:lpstr>
      <vt:lpstr>Висоцьк!Область_печати</vt:lpstr>
      <vt:lpstr>Володимирець!Область_печати</vt:lpstr>
      <vt:lpstr>Дубно!Область_печати</vt:lpstr>
      <vt:lpstr>Дубровиця!Область_печати</vt:lpstr>
      <vt:lpstr>Зарічне!Область_печати</vt:lpstr>
      <vt:lpstr>Клевань!Область_печати</vt:lpstr>
      <vt:lpstr>Клесів!Область_печати</vt:lpstr>
      <vt:lpstr>Костопіль!Область_печати</vt:lpstr>
      <vt:lpstr>Млинів!Область_печати</vt:lpstr>
      <vt:lpstr>Остки!Область_печати</vt:lpstr>
      <vt:lpstr>Острог!Область_печати</vt:lpstr>
      <vt:lpstr>Разом!Область_печати</vt:lpstr>
      <vt:lpstr>Рафалівка!Область_печати</vt:lpstr>
      <vt:lpstr>Рівне!Область_печати</vt:lpstr>
      <vt:lpstr>Рокитно!Область_печати</vt:lpstr>
      <vt:lpstr>'Рокитно СЛАП'!Область_печати</vt:lpstr>
      <vt:lpstr>Сарни!Область_печати</vt:lpstr>
      <vt:lpstr>'Соснівка (2)'!Область_печати</vt:lpstr>
      <vt:lpstr>Уточнена!Область_печати</vt:lpstr>
    </vt:vector>
  </TitlesOfParts>
  <Company>SFCU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k51-4</dc:creator>
  <cp:lastModifiedBy>Лісова</cp:lastModifiedBy>
  <cp:lastPrinted>2021-04-16T07:36:57Z</cp:lastPrinted>
  <dcterms:created xsi:type="dcterms:W3CDTF">2010-01-19T12:08:32Z</dcterms:created>
  <dcterms:modified xsi:type="dcterms:W3CDTF">2021-05-05T08:59:04Z</dcterms:modified>
</cp:coreProperties>
</file>