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865" tabRatio="500"/>
  </bookViews>
  <sheets>
    <sheet name="Лист1" sheetId="1" r:id="rId1"/>
    <sheet name="Аркуш1" sheetId="2" r:id="rId2"/>
  </sheets>
  <definedNames>
    <definedName name="_xlnm.Print_Titles" localSheetId="0">Лист1!$15:$15</definedName>
    <definedName name="_xlnm.Print_Area" localSheetId="0">Лист1!$A$1:$K$165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J159" i="1"/>
  <c r="A162" i="1" l="1"/>
  <c r="A159" i="1"/>
  <c r="A160" i="1" s="1"/>
  <c r="A161" i="1" s="1"/>
  <c r="D158" i="1"/>
  <c r="E158" i="1"/>
  <c r="G158" i="1"/>
  <c r="H158" i="1"/>
  <c r="J160" i="1"/>
  <c r="K161" i="1"/>
  <c r="K159" i="1"/>
  <c r="I159" i="1" s="1"/>
  <c r="J158" i="1" l="1"/>
  <c r="K158" i="1"/>
  <c r="G23" i="1"/>
  <c r="H23" i="1"/>
  <c r="H19" i="1"/>
  <c r="D19" i="1"/>
  <c r="E19" i="1"/>
  <c r="G19" i="1"/>
  <c r="J161" i="1"/>
  <c r="F161" i="1"/>
  <c r="C161" i="1"/>
  <c r="J162" i="1"/>
  <c r="K162" i="1"/>
  <c r="F162" i="1"/>
  <c r="C162" i="1"/>
  <c r="F21" i="1"/>
  <c r="F25" i="1"/>
  <c r="F49" i="1"/>
  <c r="F50" i="1"/>
  <c r="F51" i="1"/>
  <c r="F52" i="1"/>
  <c r="F53" i="1"/>
  <c r="K54" i="1"/>
  <c r="F54" i="1"/>
  <c r="F55" i="1"/>
  <c r="K56" i="1"/>
  <c r="F56" i="1"/>
  <c r="K57" i="1"/>
  <c r="F57" i="1"/>
  <c r="F58" i="1"/>
  <c r="K26" i="1"/>
  <c r="F26" i="1"/>
  <c r="F27" i="1"/>
  <c r="F59" i="1"/>
  <c r="F60" i="1"/>
  <c r="F61" i="1"/>
  <c r="F62" i="1"/>
  <c r="F63" i="1"/>
  <c r="F64" i="1"/>
  <c r="K65" i="1"/>
  <c r="F65" i="1"/>
  <c r="K66" i="1"/>
  <c r="F66" i="1"/>
  <c r="F67" i="1"/>
  <c r="F28" i="1"/>
  <c r="K68" i="1"/>
  <c r="F68" i="1"/>
  <c r="F69" i="1"/>
  <c r="F70" i="1"/>
  <c r="F71" i="1"/>
  <c r="K72" i="1"/>
  <c r="F72" i="1"/>
  <c r="F29" i="1"/>
  <c r="F73" i="1"/>
  <c r="F30" i="1"/>
  <c r="F74" i="1"/>
  <c r="F75" i="1"/>
  <c r="K76" i="1"/>
  <c r="F76" i="1"/>
  <c r="K77" i="1"/>
  <c r="F77" i="1"/>
  <c r="K78" i="1"/>
  <c r="F78" i="1"/>
  <c r="F79" i="1"/>
  <c r="K31" i="1"/>
  <c r="F31" i="1"/>
  <c r="F32" i="1"/>
  <c r="F80" i="1"/>
  <c r="F81" i="1"/>
  <c r="F82" i="1"/>
  <c r="K33" i="1"/>
  <c r="F33" i="1"/>
  <c r="F83" i="1"/>
  <c r="F84" i="1"/>
  <c r="F85" i="1"/>
  <c r="F86" i="1"/>
  <c r="K87" i="1"/>
  <c r="F87" i="1"/>
  <c r="K88" i="1"/>
  <c r="F88" i="1"/>
  <c r="F89" i="1"/>
  <c r="F34" i="1"/>
  <c r="F35" i="1"/>
  <c r="F36" i="1"/>
  <c r="F90" i="1"/>
  <c r="F91" i="1"/>
  <c r="K92" i="1"/>
  <c r="F92" i="1"/>
  <c r="F93" i="1"/>
  <c r="F94" i="1"/>
  <c r="F95" i="1"/>
  <c r="F96" i="1"/>
  <c r="F97" i="1"/>
  <c r="F98" i="1"/>
  <c r="F99" i="1"/>
  <c r="F100" i="1"/>
  <c r="F101" i="1"/>
  <c r="K37" i="1"/>
  <c r="F37" i="1"/>
  <c r="K102" i="1"/>
  <c r="F102" i="1"/>
  <c r="K103" i="1"/>
  <c r="F103" i="1"/>
  <c r="F104" i="1"/>
  <c r="F105" i="1"/>
  <c r="F106" i="1"/>
  <c r="F107" i="1"/>
  <c r="F108" i="1"/>
  <c r="F109" i="1"/>
  <c r="F110" i="1"/>
  <c r="F111" i="1"/>
  <c r="F112" i="1"/>
  <c r="K113" i="1"/>
  <c r="F113" i="1"/>
  <c r="F114" i="1"/>
  <c r="F38" i="1"/>
  <c r="F115" i="1"/>
  <c r="F116" i="1"/>
  <c r="F117" i="1"/>
  <c r="F118" i="1"/>
  <c r="K119" i="1"/>
  <c r="F119" i="1"/>
  <c r="F120" i="1"/>
  <c r="F121" i="1"/>
  <c r="F122" i="1"/>
  <c r="F123" i="1"/>
  <c r="F124" i="1"/>
  <c r="K125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K39" i="1"/>
  <c r="F39" i="1"/>
  <c r="K137" i="1"/>
  <c r="F137" i="1"/>
  <c r="K138" i="1"/>
  <c r="F138" i="1"/>
  <c r="K139" i="1"/>
  <c r="F139" i="1"/>
  <c r="K140" i="1"/>
  <c r="F140" i="1"/>
  <c r="F40" i="1"/>
  <c r="F41" i="1"/>
  <c r="F141" i="1"/>
  <c r="K142" i="1"/>
  <c r="F142" i="1"/>
  <c r="K143" i="1"/>
  <c r="F143" i="1"/>
  <c r="F42" i="1"/>
  <c r="K144" i="1"/>
  <c r="F144" i="1"/>
  <c r="F145" i="1"/>
  <c r="F146" i="1"/>
  <c r="F147" i="1"/>
  <c r="K148" i="1"/>
  <c r="F148" i="1"/>
  <c r="F149" i="1"/>
  <c r="F150" i="1"/>
  <c r="F151" i="1"/>
  <c r="F43" i="1"/>
  <c r="K152" i="1"/>
  <c r="F152" i="1"/>
  <c r="F153" i="1"/>
  <c r="F154" i="1"/>
  <c r="F155" i="1"/>
  <c r="F44" i="1"/>
  <c r="K45" i="1"/>
  <c r="F45" i="1"/>
  <c r="F46" i="1"/>
  <c r="K127" i="1"/>
  <c r="K123" i="1"/>
  <c r="K90" i="1"/>
  <c r="K85" i="1"/>
  <c r="K84" i="1"/>
  <c r="K75" i="1"/>
  <c r="K74" i="1"/>
  <c r="K70" i="1"/>
  <c r="K67" i="1"/>
  <c r="K64" i="1"/>
  <c r="K63" i="1"/>
  <c r="D45" i="1"/>
  <c r="J45" i="1" s="1"/>
  <c r="D152" i="1"/>
  <c r="J152" i="1" s="1"/>
  <c r="D148" i="1"/>
  <c r="J148" i="1" s="1"/>
  <c r="D145" i="1"/>
  <c r="J145" i="1" s="1"/>
  <c r="D144" i="1"/>
  <c r="J144" i="1" s="1"/>
  <c r="D42" i="1"/>
  <c r="J42" i="1" s="1"/>
  <c r="D143" i="1"/>
  <c r="J143" i="1" s="1"/>
  <c r="D142" i="1"/>
  <c r="D140" i="1"/>
  <c r="J140" i="1" s="1"/>
  <c r="D139" i="1"/>
  <c r="D138" i="1"/>
  <c r="J138" i="1" s="1"/>
  <c r="D137" i="1"/>
  <c r="J137" i="1" s="1"/>
  <c r="D39" i="1"/>
  <c r="J39" i="1" s="1"/>
  <c r="D129" i="1"/>
  <c r="J129" i="1" s="1"/>
  <c r="D125" i="1"/>
  <c r="D119" i="1"/>
  <c r="J119" i="1" s="1"/>
  <c r="D113" i="1"/>
  <c r="J113" i="1" s="1"/>
  <c r="D103" i="1"/>
  <c r="J103" i="1" s="1"/>
  <c r="D102" i="1"/>
  <c r="J102" i="1" s="1"/>
  <c r="D37" i="1"/>
  <c r="J37" i="1" s="1"/>
  <c r="D92" i="1"/>
  <c r="J92" i="1" s="1"/>
  <c r="D88" i="1"/>
  <c r="D87" i="1"/>
  <c r="J87" i="1" s="1"/>
  <c r="D86" i="1"/>
  <c r="J86" i="1" s="1"/>
  <c r="D33" i="1"/>
  <c r="J33" i="1" s="1"/>
  <c r="D31" i="1"/>
  <c r="J31" i="1" s="1"/>
  <c r="D78" i="1"/>
  <c r="J78" i="1" s="1"/>
  <c r="D77" i="1"/>
  <c r="J77" i="1" s="1"/>
  <c r="D76" i="1"/>
  <c r="D72" i="1"/>
  <c r="J72" i="1" s="1"/>
  <c r="D68" i="1"/>
  <c r="D28" i="1"/>
  <c r="J28" i="1" s="1"/>
  <c r="D66" i="1"/>
  <c r="J66" i="1" s="1"/>
  <c r="D65" i="1"/>
  <c r="J65" i="1" s="1"/>
  <c r="D26" i="1"/>
  <c r="J26" i="1" s="1"/>
  <c r="D57" i="1"/>
  <c r="D56" i="1"/>
  <c r="J56" i="1" s="1"/>
  <c r="D54" i="1"/>
  <c r="J54" i="1" s="1"/>
  <c r="D52" i="1"/>
  <c r="J52" i="1" s="1"/>
  <c r="J55" i="1"/>
  <c r="K55" i="1"/>
  <c r="J58" i="1"/>
  <c r="K58" i="1"/>
  <c r="J27" i="1"/>
  <c r="K27" i="1"/>
  <c r="J59" i="1"/>
  <c r="K59" i="1"/>
  <c r="J60" i="1"/>
  <c r="K60" i="1"/>
  <c r="J61" i="1"/>
  <c r="K61" i="1"/>
  <c r="J62" i="1"/>
  <c r="K62" i="1"/>
  <c r="J63" i="1"/>
  <c r="J64" i="1"/>
  <c r="J67" i="1"/>
  <c r="J69" i="1"/>
  <c r="K69" i="1"/>
  <c r="J70" i="1"/>
  <c r="J71" i="1"/>
  <c r="K71" i="1"/>
  <c r="J29" i="1"/>
  <c r="K29" i="1"/>
  <c r="J73" i="1"/>
  <c r="K73" i="1"/>
  <c r="J30" i="1"/>
  <c r="K30" i="1"/>
  <c r="J74" i="1"/>
  <c r="J75" i="1"/>
  <c r="J79" i="1"/>
  <c r="K79" i="1"/>
  <c r="J32" i="1"/>
  <c r="K32" i="1"/>
  <c r="J80" i="1"/>
  <c r="K80" i="1"/>
  <c r="J81" i="1"/>
  <c r="K81" i="1"/>
  <c r="J82" i="1"/>
  <c r="K82" i="1"/>
  <c r="J83" i="1"/>
  <c r="K83" i="1"/>
  <c r="J84" i="1"/>
  <c r="J85" i="1"/>
  <c r="J89" i="1"/>
  <c r="K89" i="1"/>
  <c r="J34" i="1"/>
  <c r="K34" i="1"/>
  <c r="J35" i="1"/>
  <c r="K35" i="1"/>
  <c r="J36" i="1"/>
  <c r="K36" i="1"/>
  <c r="J90" i="1"/>
  <c r="J91" i="1"/>
  <c r="K91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4" i="1"/>
  <c r="K114" i="1"/>
  <c r="J38" i="1"/>
  <c r="K38" i="1"/>
  <c r="J115" i="1"/>
  <c r="K115" i="1"/>
  <c r="J116" i="1"/>
  <c r="K116" i="1"/>
  <c r="J117" i="1"/>
  <c r="K117" i="1"/>
  <c r="J118" i="1"/>
  <c r="K118" i="1"/>
  <c r="J120" i="1"/>
  <c r="K120" i="1"/>
  <c r="J121" i="1"/>
  <c r="K121" i="1"/>
  <c r="J122" i="1"/>
  <c r="K122" i="1"/>
  <c r="J123" i="1"/>
  <c r="J124" i="1"/>
  <c r="K124" i="1"/>
  <c r="J126" i="1"/>
  <c r="K126" i="1"/>
  <c r="J127" i="1"/>
  <c r="J128" i="1"/>
  <c r="K128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40" i="1"/>
  <c r="K40" i="1"/>
  <c r="J41" i="1"/>
  <c r="K41" i="1"/>
  <c r="J141" i="1"/>
  <c r="K141" i="1"/>
  <c r="J146" i="1"/>
  <c r="K146" i="1"/>
  <c r="J147" i="1"/>
  <c r="K147" i="1"/>
  <c r="J149" i="1"/>
  <c r="K149" i="1"/>
  <c r="J150" i="1"/>
  <c r="K150" i="1"/>
  <c r="J151" i="1"/>
  <c r="K151" i="1"/>
  <c r="J43" i="1"/>
  <c r="K43" i="1"/>
  <c r="J153" i="1"/>
  <c r="K153" i="1"/>
  <c r="J154" i="1"/>
  <c r="K154" i="1"/>
  <c r="J155" i="1"/>
  <c r="K155" i="1"/>
  <c r="J44" i="1"/>
  <c r="K44" i="1"/>
  <c r="J46" i="1"/>
  <c r="K46" i="1"/>
  <c r="J47" i="1"/>
  <c r="K47" i="1"/>
  <c r="J21" i="1"/>
  <c r="K21" i="1"/>
  <c r="J25" i="1"/>
  <c r="K25" i="1"/>
  <c r="J49" i="1"/>
  <c r="K49" i="1"/>
  <c r="J50" i="1"/>
  <c r="K50" i="1"/>
  <c r="J51" i="1"/>
  <c r="K51" i="1"/>
  <c r="J53" i="1"/>
  <c r="K53" i="1"/>
  <c r="F47" i="1"/>
  <c r="C21" i="1"/>
  <c r="C25" i="1"/>
  <c r="C49" i="1"/>
  <c r="C50" i="1"/>
  <c r="C51" i="1"/>
  <c r="C53" i="1"/>
  <c r="C55" i="1"/>
  <c r="C58" i="1"/>
  <c r="C27" i="1"/>
  <c r="C59" i="1"/>
  <c r="C60" i="1"/>
  <c r="C61" i="1"/>
  <c r="C62" i="1"/>
  <c r="C63" i="1"/>
  <c r="C64" i="1"/>
  <c r="C67" i="1"/>
  <c r="C69" i="1"/>
  <c r="C70" i="1"/>
  <c r="C71" i="1"/>
  <c r="C29" i="1"/>
  <c r="C73" i="1"/>
  <c r="C30" i="1"/>
  <c r="C74" i="1"/>
  <c r="C75" i="1"/>
  <c r="C79" i="1"/>
  <c r="C32" i="1"/>
  <c r="C80" i="1"/>
  <c r="C81" i="1"/>
  <c r="C82" i="1"/>
  <c r="C83" i="1"/>
  <c r="C84" i="1"/>
  <c r="C85" i="1"/>
  <c r="C89" i="1"/>
  <c r="C34" i="1"/>
  <c r="C35" i="1"/>
  <c r="C36" i="1"/>
  <c r="C90" i="1"/>
  <c r="C91" i="1"/>
  <c r="C93" i="1"/>
  <c r="C94" i="1"/>
  <c r="C95" i="1"/>
  <c r="C96" i="1"/>
  <c r="C97" i="1"/>
  <c r="C98" i="1"/>
  <c r="C99" i="1"/>
  <c r="C100" i="1"/>
  <c r="C101" i="1"/>
  <c r="C104" i="1"/>
  <c r="C105" i="1"/>
  <c r="C106" i="1"/>
  <c r="C107" i="1"/>
  <c r="C108" i="1"/>
  <c r="C109" i="1"/>
  <c r="C110" i="1"/>
  <c r="C111" i="1"/>
  <c r="C112" i="1"/>
  <c r="C114" i="1"/>
  <c r="C38" i="1"/>
  <c r="C115" i="1"/>
  <c r="C116" i="1"/>
  <c r="C117" i="1"/>
  <c r="C118" i="1"/>
  <c r="C120" i="1"/>
  <c r="C121" i="1"/>
  <c r="C122" i="1"/>
  <c r="C123" i="1"/>
  <c r="C124" i="1"/>
  <c r="C126" i="1"/>
  <c r="C127" i="1"/>
  <c r="C128" i="1"/>
  <c r="C130" i="1"/>
  <c r="C131" i="1"/>
  <c r="C132" i="1"/>
  <c r="C133" i="1"/>
  <c r="C134" i="1"/>
  <c r="C135" i="1"/>
  <c r="C136" i="1"/>
  <c r="C40" i="1"/>
  <c r="C41" i="1"/>
  <c r="C141" i="1"/>
  <c r="C146" i="1"/>
  <c r="C147" i="1"/>
  <c r="C149" i="1"/>
  <c r="C150" i="1"/>
  <c r="C151" i="1"/>
  <c r="C43" i="1"/>
  <c r="C153" i="1"/>
  <c r="C154" i="1"/>
  <c r="C155" i="1"/>
  <c r="C44" i="1"/>
  <c r="C46" i="1"/>
  <c r="C47" i="1"/>
  <c r="J57" i="1" l="1"/>
  <c r="C57" i="1"/>
  <c r="C68" i="1"/>
  <c r="C142" i="1"/>
  <c r="C86" i="1"/>
  <c r="C28" i="1"/>
  <c r="C76" i="1"/>
  <c r="C88" i="1"/>
  <c r="C125" i="1"/>
  <c r="C145" i="1"/>
  <c r="C129" i="1"/>
  <c r="C52" i="1"/>
  <c r="J142" i="1"/>
  <c r="I142" i="1" s="1"/>
  <c r="C42" i="1"/>
  <c r="C113" i="1"/>
  <c r="C139" i="1"/>
  <c r="K86" i="1"/>
  <c r="I86" i="1" s="1"/>
  <c r="K129" i="1"/>
  <c r="I129" i="1" s="1"/>
  <c r="G16" i="1"/>
  <c r="C144" i="1"/>
  <c r="C77" i="1"/>
  <c r="K145" i="1"/>
  <c r="I145" i="1" s="1"/>
  <c r="J125" i="1"/>
  <c r="I125" i="1" s="1"/>
  <c r="J68" i="1"/>
  <c r="I68" i="1" s="1"/>
  <c r="C137" i="1"/>
  <c r="C87" i="1"/>
  <c r="K42" i="1"/>
  <c r="I42" i="1" s="1"/>
  <c r="J88" i="1"/>
  <c r="I88" i="1" s="1"/>
  <c r="K28" i="1"/>
  <c r="I28" i="1" s="1"/>
  <c r="J139" i="1"/>
  <c r="I139" i="1" s="1"/>
  <c r="C39" i="1"/>
  <c r="C37" i="1"/>
  <c r="C92" i="1"/>
  <c r="C66" i="1"/>
  <c r="I158" i="1"/>
  <c r="H16" i="1"/>
  <c r="J19" i="1"/>
  <c r="K19" i="1"/>
  <c r="C143" i="1"/>
  <c r="C140" i="1"/>
  <c r="C72" i="1"/>
  <c r="C56" i="1"/>
  <c r="K52" i="1"/>
  <c r="I52" i="1" s="1"/>
  <c r="F23" i="1"/>
  <c r="E23" i="1"/>
  <c r="K23" i="1" s="1"/>
  <c r="C148" i="1"/>
  <c r="C31" i="1"/>
  <c r="D23" i="1"/>
  <c r="J23" i="1" s="1"/>
  <c r="C103" i="1"/>
  <c r="C78" i="1"/>
  <c r="I162" i="1"/>
  <c r="C33" i="1"/>
  <c r="J76" i="1"/>
  <c r="I76" i="1" s="1"/>
  <c r="C54" i="1"/>
  <c r="C45" i="1"/>
  <c r="C152" i="1"/>
  <c r="C138" i="1"/>
  <c r="C119" i="1"/>
  <c r="C102" i="1"/>
  <c r="C65" i="1"/>
  <c r="C26" i="1"/>
  <c r="I161" i="1"/>
  <c r="I132" i="1"/>
  <c r="I89" i="1"/>
  <c r="I87" i="1"/>
  <c r="I71" i="1"/>
  <c r="I55" i="1"/>
  <c r="I84" i="1"/>
  <c r="I128" i="1"/>
  <c r="I101" i="1"/>
  <c r="I96" i="1"/>
  <c r="I27" i="1"/>
  <c r="I47" i="1"/>
  <c r="I54" i="1"/>
  <c r="I50" i="1"/>
  <c r="I154" i="1"/>
  <c r="I149" i="1"/>
  <c r="I146" i="1"/>
  <c r="I41" i="1"/>
  <c r="I140" i="1"/>
  <c r="I135" i="1"/>
  <c r="I133" i="1"/>
  <c r="I130" i="1"/>
  <c r="I124" i="1"/>
  <c r="I36" i="1"/>
  <c r="I34" i="1"/>
  <c r="I29" i="1"/>
  <c r="I58" i="1"/>
  <c r="I53" i="1"/>
  <c r="I51" i="1"/>
  <c r="I131" i="1"/>
  <c r="I122" i="1"/>
  <c r="I120" i="1"/>
  <c r="I115" i="1"/>
  <c r="I110" i="1"/>
  <c r="I108" i="1"/>
  <c r="I79" i="1"/>
  <c r="I61" i="1"/>
  <c r="I59" i="1"/>
  <c r="I144" i="1"/>
  <c r="I107" i="1"/>
  <c r="I105" i="1"/>
  <c r="I94" i="1"/>
  <c r="I92" i="1"/>
  <c r="I56" i="1"/>
  <c r="I148" i="1"/>
  <c r="I104" i="1"/>
  <c r="I91" i="1"/>
  <c r="I30" i="1"/>
  <c r="I33" i="1"/>
  <c r="I151" i="1"/>
  <c r="I143" i="1"/>
  <c r="I137" i="1"/>
  <c r="I117" i="1"/>
  <c r="I112" i="1"/>
  <c r="I100" i="1"/>
  <c r="I98" i="1"/>
  <c r="I82" i="1"/>
  <c r="I80" i="1"/>
  <c r="I77" i="1"/>
  <c r="I37" i="1"/>
  <c r="I66" i="1"/>
  <c r="I64" i="1"/>
  <c r="I46" i="1"/>
  <c r="I44" i="1"/>
  <c r="I153" i="1"/>
  <c r="I43" i="1"/>
  <c r="I39" i="1"/>
  <c r="I118" i="1"/>
  <c r="I38" i="1"/>
  <c r="I113" i="1"/>
  <c r="I32" i="1"/>
  <c r="I72" i="1"/>
  <c r="I31" i="1"/>
  <c r="I103" i="1"/>
  <c r="I127" i="1"/>
  <c r="I74" i="1"/>
  <c r="I70" i="1"/>
  <c r="I63" i="1"/>
  <c r="I57" i="1"/>
  <c r="I78" i="1"/>
  <c r="I49" i="1"/>
  <c r="I25" i="1"/>
  <c r="I152" i="1"/>
  <c r="I150" i="1"/>
  <c r="I138" i="1"/>
  <c r="I136" i="1"/>
  <c r="I134" i="1"/>
  <c r="I126" i="1"/>
  <c r="I123" i="1"/>
  <c r="I121" i="1"/>
  <c r="I114" i="1"/>
  <c r="I111" i="1"/>
  <c r="I109" i="1"/>
  <c r="I99" i="1"/>
  <c r="I97" i="1"/>
  <c r="I95" i="1"/>
  <c r="I85" i="1"/>
  <c r="I83" i="1"/>
  <c r="I75" i="1"/>
  <c r="I73" i="1"/>
  <c r="I65" i="1"/>
  <c r="I62" i="1"/>
  <c r="I60" i="1"/>
  <c r="I102" i="1"/>
  <c r="I45" i="1"/>
  <c r="I155" i="1"/>
  <c r="I147" i="1"/>
  <c r="I141" i="1"/>
  <c r="I40" i="1"/>
  <c r="I119" i="1"/>
  <c r="I116" i="1"/>
  <c r="I106" i="1"/>
  <c r="I93" i="1"/>
  <c r="I90" i="1"/>
  <c r="I35" i="1"/>
  <c r="I81" i="1"/>
  <c r="I69" i="1"/>
  <c r="I67" i="1"/>
  <c r="I26" i="1"/>
  <c r="I21" i="1"/>
  <c r="I23" i="1" l="1"/>
  <c r="E16" i="1"/>
  <c r="K16" i="1"/>
  <c r="C23" i="1"/>
  <c r="J16" i="1"/>
  <c r="I19" i="1"/>
  <c r="D16" i="1"/>
  <c r="D167" i="1"/>
  <c r="E167" i="1"/>
  <c r="G167" i="1"/>
  <c r="H167" i="1"/>
  <c r="L164" i="1"/>
  <c r="I16" i="1" l="1"/>
  <c r="F159" i="1"/>
  <c r="F160" i="1"/>
  <c r="K160" i="1"/>
  <c r="C159" i="1"/>
  <c r="C160" i="1"/>
  <c r="F158" i="1" l="1"/>
  <c r="C158" i="1"/>
  <c r="M159" i="1"/>
  <c r="N159" i="1"/>
  <c r="P159" i="1" s="1"/>
  <c r="M160" i="1"/>
  <c r="N160" i="1"/>
  <c r="P160" i="1" s="1"/>
  <c r="M162" i="1"/>
  <c r="N162" i="1"/>
  <c r="P162" i="1" s="1"/>
  <c r="I160" i="1"/>
  <c r="M164" i="1" l="1"/>
  <c r="P164" i="1"/>
  <c r="C19" i="1"/>
  <c r="C16" i="1" s="1"/>
  <c r="F19" i="1" l="1"/>
  <c r="F16" i="1" s="1"/>
  <c r="C167" i="1"/>
  <c r="N17" i="1"/>
  <c r="M16" i="1"/>
  <c r="J167" i="1"/>
  <c r="F167" i="1"/>
  <c r="O17" i="1"/>
  <c r="K167" i="1"/>
  <c r="N16" i="1"/>
  <c r="M17" i="1" l="1"/>
  <c r="L16" i="1"/>
  <c r="I167" i="1"/>
</calcChain>
</file>

<file path=xl/sharedStrings.xml><?xml version="1.0" encoding="utf-8"?>
<sst xmlns="http://schemas.openxmlformats.org/spreadsheetml/2006/main" count="177" uniqueCount="167">
  <si>
    <t>(тис. гривень)</t>
  </si>
  <si>
    <t xml:space="preserve">№
</t>
  </si>
  <si>
    <t>Зміни (+,-)</t>
  </si>
  <si>
    <t>всього</t>
  </si>
  <si>
    <t>в тому числі</t>
  </si>
  <si>
    <t>Разом</t>
  </si>
  <si>
    <t>Обсяг фінансування відповідно 
до перерозподілу</t>
  </si>
  <si>
    <t>ЗМЕНШЕННЯ</t>
  </si>
  <si>
    <t>ЗБІЛЬШЕННЯ</t>
  </si>
  <si>
    <t xml:space="preserve">на 2021 
потреба </t>
  </si>
  <si>
    <t>додатково
субвенції</t>
  </si>
  <si>
    <t xml:space="preserve">співфінансування 
в попередні роки </t>
  </si>
  <si>
    <t>Необхідно 
співфінансування</t>
  </si>
  <si>
    <t>Потреба 
в спів</t>
  </si>
  <si>
    <t>загальний 
фонд</t>
  </si>
  <si>
    <t>спеціальний 
фонд</t>
  </si>
  <si>
    <t>Телемедицина</t>
  </si>
  <si>
    <t>Придбання автомобілів</t>
  </si>
  <si>
    <t>Олег ВІВСЯННИК</t>
  </si>
  <si>
    <t xml:space="preserve">Назва проекту, 
затвердженого наказом Мінрегіону 
</t>
  </si>
  <si>
    <t xml:space="preserve">Обсяг фінансування відповідно до наказу Мінрегіону </t>
  </si>
  <si>
    <t>Для збудованих амбулаторій (нове будівництво)</t>
  </si>
  <si>
    <t>Для існуючих амбулаторій</t>
  </si>
  <si>
    <t>Придбання службового автомобіля для медичних працівників Серницької лікарської амбулаторії загальної практики-сімейної медицини комунального некомерційного підприємтсва "Зарічненський центр первинної медико-санітарної  допомоги" Зарічненської селищної ради за адресою: с. Серники, вул. Шевченка</t>
  </si>
  <si>
    <t>Додаток</t>
  </si>
  <si>
    <t>до розпорядження голови</t>
  </si>
  <si>
    <t>облдержадміністрації</t>
  </si>
  <si>
    <t>Перерозподіл
між проєктами та заходами залишків субвенції з державного бюджету місцевим бюджетам на здійснення заходів, спрямованих на розвиток системи охорони здоровя у сільській місцевості</t>
  </si>
  <si>
    <t>Придбання службового автомобіля для медичних працівників сільської амбулаторії загальної практики-сімейної медицини с. Башарівка комунального некомерційного підприємтсва "Радивилівський центр первинної медико-санітарної  допомоги" Радивилівської міської ради за адресою: с. Башарівка, вул. Набережна</t>
  </si>
  <si>
    <t>Придбання телемедичного обладнання для амбулаторій загальної практики - сімейної медицини по вул. Куліша, 2, с. Кричильськ Сарненського району</t>
  </si>
  <si>
    <t>Придбання телемедичного обладнання для амбулаторій загальної практики - сімейної медицини по вул. Центральна, 11, с. Немовичі Сарненського району</t>
  </si>
  <si>
    <t>Придбання телемедичного обладнання для амбулаторій загальної практики - сімейної медицини по вул. Чапленка, 15, с. Стрільськ Сарненського району</t>
  </si>
  <si>
    <t>Придбання телемедичного обладнання для амбулаторій загальної практики - сімейної медицини по вул. Набережна, 2, с. В. Вербче Сарненського району</t>
  </si>
  <si>
    <t>Придбання телемедичного обладнання для амбулаторій загальної практики - сімейної медицини по вул. Перецілля, 23, с. Любиковичі Сарненського району</t>
  </si>
  <si>
    <t>Придбання телемедичного обладнання для амбулаторій загальної практики - сімейної медицини по вул. Центральна, 59, с. Цепцевичі Сарненського району</t>
  </si>
  <si>
    <t>Придбання телемедичного обладнання для амбулаторій загальної практики - сімейної медицини по вул. Пушкіна, 2, с. Старе Село Рокитнівського району</t>
  </si>
  <si>
    <t>Придбання телемедичного обладнання для амбулаторій загальної практики - сімейної медицини по вул. Сонячна, 7, с. Сновидовичі Рокитнівського району</t>
  </si>
  <si>
    <t>Придбання телемедичного обладнання для амбулаторій загальної практики - сімейної медицини по вул. Центральна, 195, с. Кам'яне Рокитнівського району</t>
  </si>
  <si>
    <t>Придбання телемедичного обладнання для амбулаторій загальної практики - сімейної медицини по вул. Партизанська, 62, с. Борове Рокитнівського району</t>
  </si>
  <si>
    <t>Придбання телемедичного обладнання для амбулаторій загальної практики - сімейної медицини по вул. Партизанська, 2, смт Рокитне Рокитнівського району</t>
  </si>
  <si>
    <t>Придбання телемедичного обладнання для амбулаторій загальної практики - сімейної медицини по вул. Шкільна, 30, с. Обарів Рівненського району</t>
  </si>
  <si>
    <t>Придбання телемедичного обладнання для амбулаторій загальної практики - сімейної медицини по вул. Приходька, 50 а, с. Нова Українка Рівненського району</t>
  </si>
  <si>
    <t>Придбання телемедичного обладнання для амбулаторій загальної практики - сімейної медицини по вул. Молодіжна, 34, с. Шубків Рівненського району</t>
  </si>
  <si>
    <t>Придбання телемедичного обладнання для амбулаторій загальної практики - сімейної медицини по вул. Центральна, 74, с. Корнин Рівненського району</t>
  </si>
  <si>
    <t>Придбання телемедичного обладнання для амбулаторій загальної практики - сімейної медицини по вул. Лікарняна, 8, с. Городок Рівненського району</t>
  </si>
  <si>
    <t>Придбання телемедичного обладнання для амбулаторій загальної практики - сімейної медицини по вул. Заводська, 5, смт Оржів Рівненського району</t>
  </si>
  <si>
    <t xml:space="preserve"> Придбання телемедичного обладнання для амбулаторій загальної практики - сімейної медицини по вул. Центральна, 1 г, смт Клевань Рівненського району</t>
  </si>
  <si>
    <t>Придбання телемедичного обладнання для амбулаторій загальної практики - сімейної медицини по вул. Сморжівська, 45, с. Зоря Рівненського району</t>
  </si>
  <si>
    <t>Придбання телемедичного обладнання для амбулаторій загальної практики - сімейної медицини по вул. Героїв, 37 а, с. Дружба Радивилівського району</t>
  </si>
  <si>
    <t>Придбання телемедичного обладнання для амбулаторій загальної практики - сімейної медицини по вул. Хмельницького, 5, с. Острів Радивилівського району</t>
  </si>
  <si>
    <t>Придбання телемедичного обладнання для амбулаторій загальної практики - сімейної медицини по вул. Садова, 21 а, с. Зарічне Радивилівського району</t>
  </si>
  <si>
    <t>Придбання телемедичного обладнання для амбулаторій загальної практики - сімейної медицини по вул. Нова, 9 а, с. Хотин Радивилівського району</t>
  </si>
  <si>
    <t>Придбання телемедичного обладнання для амбулаторій загальної практики - сімейної медицини по вул. Шевченка, 58, с. Теслугів Радивилівського району</t>
  </si>
  <si>
    <t>Придбання телемедичного обладнання для амбулаторій загальної практики - сімейної медицини по вул. Шкільна, 14 а, с. Ситне Радивилівського району</t>
  </si>
  <si>
    <t>Придбання телемедичного обладнання для амбулаторій загальної практики - сімейної медицини по вул. Набережна, 8, с. Башарівка Радивилівського району</t>
  </si>
  <si>
    <t>Придбання телемедичного обладнання для амбулаторій загальної практики - сімейної медицини по вул. Шевченка, 10, с. Сіянці Острозького району</t>
  </si>
  <si>
    <t>Придбання телемедичного обладнання для амбулаторій загальної практики - сімейної медицини по вул. Центральна, 60 Б, с. Могиляни Острозького району</t>
  </si>
  <si>
    <t>Придбання телемедичного обладнання для амбулаторій загальної практики - сімейної медицини по вул. Центральна, 28, с. Кутянка Острозького району</t>
  </si>
  <si>
    <t>Придбання телемедичного обладнання для амбулаторій загальної практики - сімейної медицини по вул. Олищука, 2 а, с. Бокійма Млинівського району</t>
  </si>
  <si>
    <t>Придбання телемедичного обладнання для амбулаторій загальної практики - сімейної медицини по вул. Каштанова, 3, с. Острожець Млинівського району</t>
  </si>
  <si>
    <t>Придбання телемедичного обладнання для амбулаторій загальної практики - сімейної медицини по вул. Стирова, 1, с. Підлозці Млинівського району</t>
  </si>
  <si>
    <t>Придбання телемедичного обладнання для амбулаторій загальної практики - сімейної медицини по вул. Радянська, 3, с. Довгошиї Млинівського району</t>
  </si>
  <si>
    <t>Придбання телемедичного обладнання для амбулаторій загальної практики - сімейної медицини по вул. Шевченка, 11 а, с. Миколаївка Млинівського району</t>
  </si>
  <si>
    <t>Придбання телемедичного обладнання для амбулаторій загальної практики - сімейної медицини по вул. Набережна, 7, с. Новоселівка Млинівського району</t>
  </si>
  <si>
    <t>Придбання телемедичного обладнання для амбулаторій загальної практики - сімейної медицини по вул. Шевченка, 17, с. Малі Дорогостаї Млинівського району</t>
  </si>
  <si>
    <t xml:space="preserve">Придбання телемедичного обладнання для амбулаторій загальної практики - сімейної медицини по вул. Молодіжна, 3, с. Яполоть Костопільського району </t>
  </si>
  <si>
    <t>Придбання телемедичного обладнання для амбулаторій загальної практики - сімейної медицини по вул. Центральна, 38, с. Маща Костопільського району</t>
  </si>
  <si>
    <t>Придбання телемедичного обладнання для амбулаторій загальної практики - сімейної медицини по вул. Омеляненка, 1, с. Мирне Костопільського району</t>
  </si>
  <si>
    <t>Придбання телемедичного обладнання для амбулаторій загальної практики - сімейної медицини по вул. Жовтнева, 52, с. Берестовець Костопільського району</t>
  </si>
  <si>
    <t>Придбання телемедичного обладнання для амбулаторій загальної практики - сімейної медицини по вул. Мартинюка, 37, с. Деражне Костопільського району</t>
  </si>
  <si>
    <t>Придбання телемедичного обладнання для амбулаторій загальної практики - сімейної медицини по вул. Соборна, 8, с. Злазне Костопільського району</t>
  </si>
  <si>
    <t>Придбання телемедичного обладнання для амбулаторій загальної практики - сімейної медицини по вул. Центральна, 1, с. В. Стидин Костопільського району</t>
  </si>
  <si>
    <t>Придбання телемедичного обладнання для амбулаторій загальної практики - сімейної медицини по вул. Київська, 49, с. Користь Корецького району</t>
  </si>
  <si>
    <t>Придбання телемедичного обладнання для амбулаторій загальної практики - сімейної медицини по вул. Молодіжна, 9 а, с. Крилів Корецького району</t>
  </si>
  <si>
    <t>Придбання телемедичного обладнання для амбулаторій загальної практики - сімейної медицини по пров. Рад, 2, с. Невірків Корецького району</t>
  </si>
  <si>
    <t>Придбання телемедичного обладнання для амбулаторій загальної практики - сімейної медицини по вул. Сурмичі, 2, смт Мізоч Здолбунівського району</t>
  </si>
  <si>
    <t>Придбання телемедичного обладнання для амбулаторій загальної практики - сімейної медицини по вул. Чеська, 11 б, с. Гільча Друга Здолбунівського району</t>
  </si>
  <si>
    <t>Придбання телемедичного обладнання для амбулаторій загальної практики - сімейної медицини по вул. Шкільна, 3, с. Дермань Здолбунівського району</t>
  </si>
  <si>
    <t>Придбання телемедичного обладнання для амбулаторій загальної практики - сімейної медицини по вул. Шкільна, 2, с. Ступно Здолбунівського району</t>
  </si>
  <si>
    <t>Придбання телемедичного обладнання для амбулаторій загальної практики - сімейної медицини по вул. Лісовики, 65, с. Глинськ Здолбунівського району</t>
  </si>
  <si>
    <t>Придбання телемедичного обладнання для амбулаторій загальної практики - сімейної медицини по вул. Центральна, 66, с. Будераж Здолбунівського району</t>
  </si>
  <si>
    <t>Придбання телемедичного обладнання для амбулаторій загальної практики - сімейної медицини по вул. Центральна, 36 А, с. Кутин  Зарічненського району</t>
  </si>
  <si>
    <t>Придбання телемедичного обладнання для амбулаторій загальної практики - сімейної медицини по вул. Центральна, 10, с. Локниця Зарічненського району</t>
  </si>
  <si>
    <t>Придбання телемедичного обладнання для амбулаторій загальної практики - сімейної медицини по вул. Центральна, 10, с. Кухче Зарічненського району</t>
  </si>
  <si>
    <t>Придбання телемедичного обладнання для амбулаторій загальної практики - сімейної медицини по вул. Центральна, 4 А, с. Вичівка Зарічненського району</t>
  </si>
  <si>
    <t>Придбання телемедичного обладнання для амбулаторій загальної практики - сімейної медицини по вул. Мостова, 3, с. Борова Зарічненського району</t>
  </si>
  <si>
    <t>Придбання телемедичного обладнання для амбулаторій загальної практики - сімейної медицини по вул. Аерофлотська, 15, смт Зарічне  Зарічненського району</t>
  </si>
  <si>
    <t>Придбання телемедичного обладнання для амбулаторій загальної практики - сімейної медицини по вул. Центральна, 60, с. Дібрівськ Зарічненського району</t>
  </si>
  <si>
    <t>Придбання телемедичного обладнання для амбулаторій загальної практики - сімейної медицини по вул. Шевченка, 30, с. Сварицевичі Дубровицького району</t>
  </si>
  <si>
    <t>Придбання телемедичного обладнання для амбулаторій загальної практики - сімейної медицини по вул. Комунальна, 3, с. Бережниця Дубровицького району</t>
  </si>
  <si>
    <t>Придбання телемедичного обладнання для амбулаторій загальної практики - сімейної медицини по вул. Містечкова, 87, с. Висоцьк Дубровицького району</t>
  </si>
  <si>
    <t>Придбання телемедичного обладнання для амбулаторій загальної практики - сімейної медицини по вул. Шкільна, 4 а, с. Переброди Дубровицького району</t>
  </si>
  <si>
    <t>Придбання телемедичного обладнання для амбулаторій загальної практики - сімейної медицини по вул. Василевського, 122 а, с. Миляч Дубровицького району</t>
  </si>
  <si>
    <t>Придбання телемедичного обладнання для амбулаторій загальної практики - сімейної медицини по вул. А. Мороз, с. Соснівка Дубенського району</t>
  </si>
  <si>
    <t>Придбання телемедичного обладнання для амбулаторій загальної практики - сімейної медицини по вул. Львівська, 117, с. Тараканів Дубенського району</t>
  </si>
  <si>
    <t>Придбання телемедичного обладнання для амбулаторій загальної практики - сімейної медицини по вул. Миру, 87, с. Мирогоща Перша Дубенського району</t>
  </si>
  <si>
    <t>Придбання телемедичного обладнання для амбулаторій загальної практики - сімейної медицини по вул. Молодіжна, 2, с. Княгинин  Дубенського району</t>
  </si>
  <si>
    <t>Придбання телемедичного обладнання для амбулаторій загальної практики - сімейної медицини по вул. Млинівська, 17, с. Сатиїв Дубенського району</t>
  </si>
  <si>
    <t>Придбання телемедичного обладнання для амбулаторій загальної практики - сімейної медицини по вул. Колгоспна, 7, с. Іваннє Дубенського району</t>
  </si>
  <si>
    <t>Придбання телемедичного обладнання для амбулаторій загальної практики - сімейної медицини по вул. Шевченка, 14, с. Варковичі Дубенського району</t>
  </si>
  <si>
    <t>Придбання телемедичного обладнання для амбулаторій загальної практики - сімейної медицини по вул. Грушевського, 27, с. Верба Дубенського району</t>
  </si>
  <si>
    <t>Придбання телемедичного обладнання для амбулаторій загальної практики - сімейної медицини по вул. Зелена, 31, с. Вербень Демидівського району</t>
  </si>
  <si>
    <t>Придбання телемедичного обладнання для амбулаторій загальної практики - сімейної медицини по вул. Тернова, 32, с. Малево Демидівського району</t>
  </si>
  <si>
    <t>Придбання телемедичного обладнання для амбулаторій загальної практики - сімейної медицини по вул. Івана Франка, 52, с. Хрінники Демидівського району</t>
  </si>
  <si>
    <t xml:space="preserve"> Придбання телемедичного обладнання для амбулаторій загальної практики - сімейної медицини по вул. Відродження, 6, смт Демидівка Демидівського району</t>
  </si>
  <si>
    <t>Придбання телемедичного обладнання для амбулаторій загальної практики - сімейної медицини по вул. Перемоги, 1, с. Бугрин Гощанського району</t>
  </si>
  <si>
    <t>Придбання телемедичного обладнання для амбулаторій загальної практики - сімейної медицини по вул. Весела, 2 А, с. Малятин Гощанського району</t>
  </si>
  <si>
    <t>Придбання телемедичного обладнання для амбулаторій загальної практики - сімейної медицини по вул. Пушкіна, 19 А, с. Бабин Гощанського району</t>
  </si>
  <si>
    <t>Придбання телемедичного обладнання для амбулаторій загальної практики - сімейної медицини по вул. Шевченка, 8 А, с. Тучин Гощанського району</t>
  </si>
  <si>
    <t>Придбання телемедичного обладнання для амбулаторій загальної практики - сімейної медицини по вул. Шляхова, 7, с. Русивель Гощанського району</t>
  </si>
  <si>
    <t>Придбання телемедичного обладнання для амбулаторій загальної практики - сімейної медицини по вул. Центральна, 16 а, с. Сопачів Володимирецького району</t>
  </si>
  <si>
    <t>Придбання телемедичного обладнання для амбулаторій загальної практики - сімейної медицини по вул. 40-чя Перемоги, с. Озеро Володимирецького району</t>
  </si>
  <si>
    <t>Придбання телемедичного обладнання для амбулаторій загальної практики - сімейної медицини по вул. Босиха, 18 а, с. Мульчиці Володимирецького району</t>
  </si>
  <si>
    <t>Придбання телемедичного обладнання для амбулаторій загальної практики - сімейної медицини по вул. Шкільна, 33 а, с. Кідри Володимирецького району</t>
  </si>
  <si>
    <t>Придбання телемедичного обладнання для Каноницької амбулаторії загальної практики - сімейної медицини по вул. Поліська, 6, с. Дубівка Володимирецького району</t>
  </si>
  <si>
    <t>Придбання телемедичного обладнання для амбулаторій загальної практики - сімейної медицини по вул. Шевченка, 59,  с. Довговоля Володимирецького району</t>
  </si>
  <si>
    <t>Придбання телемедичного обладнання для амбулаторій загальної практики - сімейної медицини по вул. Лікарняна, 1, с. Більська Воля Володимирецького району</t>
  </si>
  <si>
    <t>Придбання телемедичного обладнання для амбулаторій загальної практики - сімейної медицини по вул. Залізнична, 6, с. Антонівка Володимирецького району</t>
  </si>
  <si>
    <t>Придбання телемедичного обладнання для амбулаторій загальної практики - сімейної медицини по вул. Андріївська, 10, с. Прислуч Березнівського району</t>
  </si>
  <si>
    <t xml:space="preserve"> Придбання телемедичного обладнання для амбулаторій загальної практики - сімейної медицини по вул. Шкільна, 46, смт Соснове Березнівського району</t>
  </si>
  <si>
    <t>Придбання телемедичного обладнання для амбулаторій загальної практики - сімейної медицини по вул. Центральна, 122, с. Малинськ Березнівського району</t>
  </si>
  <si>
    <t>Придбання телемедичного обладнання для амбулаторій загальної практики - сімейної медицини по вул. Незалежності, 185 А, с. Тишиця Березнівського району</t>
  </si>
  <si>
    <t>Придбання телемедичного обладнання для амбулаторій загальної практики - сімейної медицини по вул. Незалежності, 57, с. Карпилівка Сарненського району</t>
  </si>
  <si>
    <t>Придбання телемедичного обладнання для амбулаторій загальної практики - сімейної медицини по вул. Новосільська, 3 А, с. Ремчиці Сарненського району</t>
  </si>
  <si>
    <t>Придбання телемедичного обладнання для амбулаторій загальної практики - сімейної медицини по вул. Центральна, 20, с. Люхча Сарненського району</t>
  </si>
  <si>
    <t>Придбання телемедичного обладнання для амбулаторій загальної практики - сімейної медицини по вул. Шкільна, 17, с. Костянтинівка Сарненського району</t>
  </si>
  <si>
    <t>Придбання телемедичного обладнання для амбулаторій загальної практики - сімейної медицини по вул. Центральна, 102 а, с. Корост Сарненського району</t>
  </si>
  <si>
    <t>Придбання телемедичного обладнання для амбулаторій загальної практики - сімейної медицини по вул. Шкільна, 6, с. Бармаки Рівненського району</t>
  </si>
  <si>
    <t>Придбання телемедичного обладнання для амбулаторій загальної практики - сімейної медицини по вул. Медична, 3, с. Забороль Рівненського району</t>
  </si>
  <si>
    <t>Придбання телемедичного обладнання для амбулаторій загальної практики - сімейної медицини по вул. Молодіжна, с. Голишів Рівненського району</t>
  </si>
  <si>
    <t>Придбання телемедичного обладнання для амбулаторій загальної практики - сімейної медицини по вул. Ничогівка, 2 А, с. Постійне Костопільського району</t>
  </si>
  <si>
    <t>Придбання телемедичного обладнання для амбулаторій загальної практики - сімейної медицини по вул. Шосова, 105, с. Здовбиця Здолбунівського району</t>
  </si>
  <si>
    <t>Придбання телемедичного обладнання для амбулаторій загальної практики - сімейної медицини по вул. Центральна, с. Удрицьк Дубровицького району</t>
  </si>
  <si>
    <t>Придбання телемедичного обладнання для амбулаторій загальної практики - сімейної медицини по вул. Горького, 25 б, с. Кривиця Дубровицького району</t>
  </si>
  <si>
    <t>Придбання телемедичного обладнання для амбулаторій загальної практики - сімейної медицини по пров. Парковий, смт Смига Дубенського району</t>
  </si>
  <si>
    <t>Придбання телемедичного обладнання для амбулаторій загальної практики - сімейної медицини по вул. Колгоспна, 6 а, с. Повча Дубенського району</t>
  </si>
  <si>
    <t>Придбання телемедичного обладнання для амбулаторій загальної практики - сімейної медицини по вул. Заводська, 14 а, с. Семидуби Дубенського району</t>
  </si>
  <si>
    <t>Придбання телемедичного обладнання для амбулаторій загальної практики - сімейної медицини по вул. Набережна, 20 Б, с. Боремель Демидівського району</t>
  </si>
  <si>
    <t>Придбання телемедичного обладнання для амбулаторій загальної практики - сімейної медицини по вул. Івана Франка, 14, с. Горбаків Гощанського району</t>
  </si>
  <si>
    <t>Придбання телемедичного обладнання для амбулаторій загальної практики - сімейної медицини по вул. Пасічна, 39, с. Городець Володимирецького району</t>
  </si>
  <si>
    <t>Придбання телемедичного обладнання для амбулаторій загальної практики - сімейної медицини по вул. Нова, 1 а, с. Полиці Володимирецького району</t>
  </si>
  <si>
    <t>Придбання телемедичного обладнання для амбулаторій загальної практики - сімейної медицини по вул. Шевченка, 90, с. Бистричі Березнівського району</t>
  </si>
  <si>
    <t>Придбання службового автомобіля для медичних працівників лікарської амбулаторії загальної практики - сімейної медицини по                           вул. Відродження, 6, смт Демидівка Демидівського району</t>
  </si>
  <si>
    <t>Придбання телемедичного обладнання для амбулаторій загальної практики - сімейної медицини по вул. Ленінська, 78 а, с. Великі Телковичі Володимирецького району</t>
  </si>
  <si>
    <t>Придбання телемедичного обладнання для амбулаторій загальної практики - сімейної медицини по вул. Л. Українки, 111 а, с. Великі Цепцевичі Володимирецького району</t>
  </si>
  <si>
    <t>Придбання телемедичного обладнання для амбулаторій загальної практики - сімейної медицини по вул. Дегми, 69, с. Великі Озера  Дубровицького району</t>
  </si>
  <si>
    <t>Придбання телемедичного обладнання для амбулаторій загальної практики - сімейної медицини по вул. Грушевського, 103, с. Великі         Межирічі Корецького району</t>
  </si>
  <si>
    <t xml:space="preserve">Придбання телемедичного обладнання для амбулаторій загальної практики - сімейної медицини по вул. Тополева, 2, с. Устя   </t>
  </si>
  <si>
    <t>Придбання телемедичного обладнання для амбулаторій загальної практики - сімейної медицини по вул. Лукомського, 2 б, с. Велика Любаша Костопільського району</t>
  </si>
  <si>
    <t>Придбання телемедичного обладнання для амбулаторій загальної практики - сімейної медицини по вул. Соборна, 4, с. Мала Любаша Костопільського району</t>
  </si>
  <si>
    <t>Назва проекту, 
затвердженого наказом Мінрегіону 
від 10.10.2018 № 267  (зі змінами)</t>
  </si>
  <si>
    <t>Назва проекту, 
затвердженого наказом Мінрегіону 
від 10.10.2018  № 267  (зі змінами)</t>
  </si>
  <si>
    <t>Назва проекту, 
затвердженого наказом Мінрегіону 
від 19.04.2019 № 101  (зі змінами)</t>
  </si>
  <si>
    <t>Директор департаменту цивільного захисту та охорони здоров'я населення  адміністрації</t>
  </si>
  <si>
    <t>Придбання телемедичного обладнання для амбулаторій загальної практики - сімейної медицини по вул. Б. Хмельницького, 24 а,                                                                                  с. Людинь Дубровицького району</t>
  </si>
  <si>
    <t>Придбання телемедичного обладнання для амбулаторій загальної практики - сімейної медицини по вул. Грушевського, 150,                                                 с. Вовковиї Демидівського району</t>
  </si>
  <si>
    <t>Придбання телемедичного обладнання для амбулаторій загальної практики - сімейної медицини по вул. Радгоспна, 44 б,                                                с. Біла Криниця Рівненського району</t>
  </si>
  <si>
    <t>Придбання телемедичного обладнання для амбулаторій загальної практики - сімейної медицини по вул. Надслучанська, 91 А,                                               с. Моквин Березнівського району</t>
  </si>
  <si>
    <t>Придбання телемедичного обладнання для амбулаторій загальної практики - сімейної медицини по вул. Першотравнева, 1 б,                                                    с. Вітковичі Березнівського району</t>
  </si>
  <si>
    <t>Придбання телемедичного обладнання для амбулаторій загальної практики - сімейної медицини по вул. Грушевського, 39,                                                                                                  смт Володимирець Володимирецького району</t>
  </si>
  <si>
    <t>Придбання телемедичного обладнання для амбулаторій загальної практики - сімейної медицини по вул. Петро-Павлівська, 35,                                                  смт Рафалівка Володимирецького району</t>
  </si>
  <si>
    <t>Придбання телемедичного обладнання для амбулаторій загальної практики - сімейної медицини по вул. Дмитра Молотюка, 87 а,                                              с. Берег Дубенського району</t>
  </si>
  <si>
    <t>Придбання телемедичного обладнання для амбулаторій загальної практики - сімейної медицини по вул. Степана Бандери, 18,                                                    смт Млинів № 1 Млинівського району</t>
  </si>
  <si>
    <t>Придбання службового автомобіля для медичних працівників  лікарської амбулаторії загальної практики - сімейної медицини                                      с. Користь комунального некомерційного підприємтсва "Корецький центр первинної медико-санітарної  допомоги" Корецької міської ради за адресою:     с. Користь, вул. Київська</t>
  </si>
  <si>
    <t>Придбання службового автомобіля для медичних працівників Жовкинівської амбулаторії загальної практики - сімейної медицини комунального некомерційного підприємтсва "Володимирецький центр первинної медико-санітарної  допомоги" Володимирецької селищної ради за адресою:                                                    с. Жовкині, пров. Медичний</t>
  </si>
  <si>
    <t>Придбання телемедичного обладнання для амбулаторій загальної практики - сімейної медицини по вул. Центральна, 4, с. Велика  Клецька Корецького району</t>
  </si>
  <si>
    <t>24.12.2021 № 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</si>
</sst>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,##0.00000"/>
    <numFmt numFmtId="166" formatCode="#,##0.000"/>
  </numFmts>
  <fonts count="10" x14ac:knownFonts="1"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0" fillId="0" borderId="0" xfId="0" applyNumberFormat="1"/>
    <xf numFmtId="0" fontId="5" fillId="0" borderId="2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0" fillId="3" borderId="0" xfId="0" applyNumberFormat="1" applyFill="1" applyAlignment="1">
      <alignment horizontal="center" vertical="center"/>
    </xf>
    <xf numFmtId="164" fontId="0" fillId="3" borderId="0" xfId="0" applyNumberFormat="1" applyFill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165" fontId="6" fillId="0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9" fillId="0" borderId="0" xfId="0" applyFont="1"/>
    <xf numFmtId="0" fontId="8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6" fontId="6" fillId="0" borderId="3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tabSelected="1" view="pageBreakPreview" zoomScale="106" zoomScaleNormal="100" zoomScaleSheetLayoutView="106" workbookViewId="0">
      <pane xSplit="2" ySplit="16" topLeftCell="F164" activePane="bottomRight" state="frozen"/>
      <selection pane="topRight" activeCell="C1" sqref="C1"/>
      <selection pane="bottomLeft" activeCell="A14" sqref="A14"/>
      <selection pane="bottomRight" activeCell="F167" sqref="F167"/>
    </sheetView>
  </sheetViews>
  <sheetFormatPr defaultColWidth="11.5703125" defaultRowHeight="15" x14ac:dyDescent="0.25"/>
  <cols>
    <col min="1" max="1" width="5.85546875" customWidth="1"/>
    <col min="2" max="2" width="60.7109375" customWidth="1"/>
    <col min="3" max="3" width="21" bestFit="1" customWidth="1"/>
    <col min="4" max="4" width="20.42578125" bestFit="1" customWidth="1"/>
    <col min="5" max="5" width="19.28515625" customWidth="1"/>
    <col min="6" max="6" width="20.85546875" customWidth="1"/>
    <col min="7" max="7" width="20.42578125" bestFit="1" customWidth="1"/>
    <col min="8" max="8" width="18.85546875" customWidth="1"/>
    <col min="9" max="9" width="19.85546875" bestFit="1" customWidth="1"/>
    <col min="10" max="10" width="20.5703125" bestFit="1" customWidth="1"/>
    <col min="11" max="11" width="19.85546875" bestFit="1" customWidth="1"/>
    <col min="12" max="12" width="16.42578125" customWidth="1"/>
    <col min="13" max="13" width="15.140625" customWidth="1"/>
    <col min="14" max="14" width="18.5703125" customWidth="1"/>
    <col min="15" max="15" width="20" customWidth="1"/>
    <col min="16" max="16" width="10.5703125" customWidth="1"/>
    <col min="17" max="17" width="8.7109375" customWidth="1"/>
    <col min="18" max="18" width="11.7109375" customWidth="1"/>
    <col min="19" max="62" width="8.7109375" customWidth="1"/>
  </cols>
  <sheetData>
    <row r="1" spans="1:14" x14ac:dyDescent="0.25">
      <c r="A1" s="33"/>
      <c r="B1" s="33"/>
      <c r="C1" s="33"/>
      <c r="D1" s="33"/>
      <c r="E1" s="33"/>
      <c r="F1" s="33"/>
      <c r="G1" s="33"/>
      <c r="H1" s="33"/>
    </row>
    <row r="2" spans="1:14" ht="26.25" x14ac:dyDescent="0.25">
      <c r="A2" s="33"/>
      <c r="B2" s="33"/>
      <c r="C2" s="33"/>
      <c r="D2" s="33"/>
      <c r="E2" s="33"/>
      <c r="F2" s="33"/>
      <c r="G2" s="33"/>
      <c r="H2" s="33"/>
      <c r="I2" s="34" t="s">
        <v>24</v>
      </c>
      <c r="J2" s="34"/>
    </row>
    <row r="3" spans="1:14" ht="26.25" x14ac:dyDescent="0.4">
      <c r="A3" s="33"/>
      <c r="B3" s="33"/>
      <c r="C3" s="33"/>
      <c r="D3" s="33"/>
      <c r="E3" s="33"/>
      <c r="F3" s="33"/>
      <c r="G3" s="33"/>
      <c r="H3" s="33"/>
      <c r="I3" s="31" t="s">
        <v>25</v>
      </c>
      <c r="J3" s="31"/>
    </row>
    <row r="4" spans="1:14" ht="26.25" x14ac:dyDescent="0.4">
      <c r="A4" s="33"/>
      <c r="B4" s="33"/>
      <c r="C4" s="33"/>
      <c r="D4" s="33"/>
      <c r="E4" s="33"/>
      <c r="F4" s="33"/>
      <c r="G4" s="33"/>
      <c r="H4" s="33"/>
      <c r="I4" s="31" t="s">
        <v>26</v>
      </c>
      <c r="J4" s="31"/>
    </row>
    <row r="5" spans="1:14" ht="25.5" customHeight="1" x14ac:dyDescent="0.25">
      <c r="A5" s="33"/>
      <c r="B5" s="33"/>
      <c r="C5" s="33"/>
      <c r="D5" s="33"/>
      <c r="E5" s="33"/>
      <c r="F5" s="33"/>
      <c r="G5" s="33"/>
      <c r="H5" s="33"/>
      <c r="I5" s="32" t="s">
        <v>166</v>
      </c>
      <c r="J5" s="32"/>
    </row>
    <row r="6" spans="1:14" ht="36" customHeight="1" x14ac:dyDescent="0.3">
      <c r="A6" s="1"/>
      <c r="B6" s="1"/>
      <c r="C6" s="1"/>
      <c r="D6" s="1"/>
      <c r="E6" s="1"/>
      <c r="G6" s="2"/>
      <c r="H6" s="2"/>
      <c r="I6" s="3"/>
      <c r="J6" s="3"/>
      <c r="K6" s="3"/>
    </row>
    <row r="7" spans="1:14" ht="29.25" customHeight="1" x14ac:dyDescent="0.25">
      <c r="A7" s="1"/>
      <c r="B7" s="37" t="s">
        <v>27</v>
      </c>
      <c r="C7" s="37"/>
      <c r="D7" s="37"/>
      <c r="E7" s="37"/>
      <c r="F7" s="37"/>
      <c r="G7" s="37"/>
      <c r="H7" s="37"/>
      <c r="I7" s="37"/>
      <c r="J7" s="37"/>
      <c r="K7" s="37"/>
    </row>
    <row r="8" spans="1:14" ht="16.5" customHeight="1" x14ac:dyDescent="0.25">
      <c r="A8" s="1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4" ht="15.75" customHeight="1" x14ac:dyDescent="0.25">
      <c r="A9" s="1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4" ht="15" customHeight="1" x14ac:dyDescent="0.25">
      <c r="A10" s="1"/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4" ht="15.75" customHeight="1" x14ac:dyDescent="0.3">
      <c r="A11" s="1"/>
      <c r="B11" s="1"/>
      <c r="C11" s="1"/>
      <c r="D11" s="1"/>
      <c r="E11" s="1"/>
      <c r="J11" s="38" t="s">
        <v>0</v>
      </c>
      <c r="K11" s="38"/>
    </row>
    <row r="12" spans="1:14" ht="15.75" customHeight="1" x14ac:dyDescent="0.25">
      <c r="A12" s="48" t="s">
        <v>1</v>
      </c>
      <c r="B12" s="48" t="s">
        <v>19</v>
      </c>
      <c r="C12" s="48" t="s">
        <v>20</v>
      </c>
      <c r="D12" s="49"/>
      <c r="E12" s="49"/>
      <c r="F12" s="48" t="s">
        <v>6</v>
      </c>
      <c r="G12" s="49"/>
      <c r="H12" s="49"/>
      <c r="I12" s="49" t="s">
        <v>2</v>
      </c>
      <c r="J12" s="49"/>
      <c r="K12" s="49"/>
    </row>
    <row r="13" spans="1:14" ht="13.5" customHeight="1" x14ac:dyDescent="0.25">
      <c r="A13" s="48"/>
      <c r="B13" s="48"/>
      <c r="C13" s="48" t="s">
        <v>3</v>
      </c>
      <c r="D13" s="49" t="s">
        <v>4</v>
      </c>
      <c r="E13" s="49"/>
      <c r="F13" s="48" t="s">
        <v>3</v>
      </c>
      <c r="G13" s="49" t="s">
        <v>4</v>
      </c>
      <c r="H13" s="49"/>
      <c r="I13" s="48" t="s">
        <v>3</v>
      </c>
      <c r="J13" s="49" t="s">
        <v>4</v>
      </c>
      <c r="K13" s="49"/>
    </row>
    <row r="14" spans="1:14" ht="19.5" customHeight="1" x14ac:dyDescent="0.25">
      <c r="A14" s="48"/>
      <c r="B14" s="48"/>
      <c r="C14" s="48"/>
      <c r="D14" s="4" t="s">
        <v>14</v>
      </c>
      <c r="E14" s="4" t="s">
        <v>15</v>
      </c>
      <c r="F14" s="48"/>
      <c r="G14" s="4" t="s">
        <v>14</v>
      </c>
      <c r="H14" s="4" t="s">
        <v>15</v>
      </c>
      <c r="I14" s="48"/>
      <c r="J14" s="4" t="s">
        <v>14</v>
      </c>
      <c r="K14" s="4" t="s">
        <v>15</v>
      </c>
    </row>
    <row r="15" spans="1:14" ht="24" customHeight="1" x14ac:dyDescent="0.25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7</v>
      </c>
      <c r="G15" s="5">
        <v>8</v>
      </c>
      <c r="H15" s="5">
        <v>9</v>
      </c>
      <c r="I15" s="5">
        <v>10</v>
      </c>
      <c r="J15" s="5">
        <v>11</v>
      </c>
      <c r="K15" s="5">
        <v>12</v>
      </c>
    </row>
    <row r="16" spans="1:14" ht="19.5" customHeight="1" x14ac:dyDescent="0.25">
      <c r="A16" s="5"/>
      <c r="B16" s="6" t="s">
        <v>5</v>
      </c>
      <c r="C16" s="24">
        <f t="shared" ref="C16:K16" si="0">C19+C23+C158</f>
        <v>15648</v>
      </c>
      <c r="D16" s="24">
        <f t="shared" si="0"/>
        <v>15648</v>
      </c>
      <c r="E16" s="24">
        <f t="shared" si="0"/>
        <v>0</v>
      </c>
      <c r="F16" s="24">
        <f t="shared" si="0"/>
        <v>15648.00020000002</v>
      </c>
      <c r="G16" s="24">
        <f t="shared" si="0"/>
        <v>15648.00020000002</v>
      </c>
      <c r="H16" s="24">
        <f t="shared" si="0"/>
        <v>0</v>
      </c>
      <c r="I16" s="24">
        <f t="shared" si="0"/>
        <v>2.0000002109554771E-4</v>
      </c>
      <c r="J16" s="24">
        <f t="shared" si="0"/>
        <v>2.0000002109554771E-4</v>
      </c>
      <c r="K16" s="24">
        <f t="shared" si="0"/>
        <v>0</v>
      </c>
      <c r="L16" s="21">
        <f>I16/8</f>
        <v>2.5000002636943464E-5</v>
      </c>
      <c r="M16" s="21">
        <f>J16/8</f>
        <v>2.5000002636943464E-5</v>
      </c>
      <c r="N16">
        <f>K16/8</f>
        <v>0</v>
      </c>
    </row>
    <row r="17" spans="1:15" ht="25.5" customHeight="1" x14ac:dyDescent="0.25">
      <c r="A17" s="5"/>
      <c r="B17" s="6"/>
      <c r="C17" s="24"/>
      <c r="D17" s="24"/>
      <c r="E17" s="24"/>
      <c r="F17" s="39" t="s">
        <v>7</v>
      </c>
      <c r="G17" s="40"/>
      <c r="H17" s="41"/>
      <c r="I17" s="24"/>
      <c r="J17" s="24"/>
      <c r="K17" s="24"/>
      <c r="M17" s="7" t="e">
        <f>#REF!+#REF!+#REF!+#REF!+#REF!+#REF!+#REF!+#REF!+#REF!+#REF!+#REF!+#REF!</f>
        <v>#REF!</v>
      </c>
      <c r="N17" s="7" t="e">
        <f>#REF!+#REF!+#REF!+#REF!+#REF!+#REF!+#REF!+#REF!+#REF!+#REF!+#REF!+#REF!</f>
        <v>#REF!</v>
      </c>
      <c r="O17" s="7" t="e">
        <f>#REF!+#REF!+#REF!+#REF!+#REF!+#REF!+#REF!+#REF!+#REF!+#REF!+#REF!+#REF!</f>
        <v>#REF!</v>
      </c>
    </row>
    <row r="18" spans="1:15" ht="58.5" x14ac:dyDescent="0.25">
      <c r="A18" s="22"/>
      <c r="B18" s="23" t="s">
        <v>151</v>
      </c>
      <c r="C18" s="39"/>
      <c r="D18" s="40"/>
      <c r="E18" s="40"/>
      <c r="F18" s="40"/>
      <c r="G18" s="40"/>
      <c r="H18" s="40"/>
      <c r="I18" s="40"/>
      <c r="J18" s="40"/>
      <c r="K18" s="41"/>
      <c r="M18" s="7"/>
      <c r="N18" s="7"/>
      <c r="O18" s="7"/>
    </row>
    <row r="19" spans="1:15" ht="19.5" x14ac:dyDescent="0.25">
      <c r="A19" s="19"/>
      <c r="B19" s="6" t="s">
        <v>17</v>
      </c>
      <c r="C19" s="24">
        <f t="shared" ref="C19:H19" si="1">SUM(C20:C21)</f>
        <v>500</v>
      </c>
      <c r="D19" s="24">
        <f t="shared" si="1"/>
        <v>500</v>
      </c>
      <c r="E19" s="24">
        <f t="shared" si="1"/>
        <v>0</v>
      </c>
      <c r="F19" s="24">
        <f t="shared" si="1"/>
        <v>495</v>
      </c>
      <c r="G19" s="24">
        <f t="shared" si="1"/>
        <v>495</v>
      </c>
      <c r="H19" s="24">
        <f t="shared" si="1"/>
        <v>0</v>
      </c>
      <c r="I19" s="24">
        <f>J19+K19</f>
        <v>-5</v>
      </c>
      <c r="J19" s="24">
        <f>G19-D19</f>
        <v>-5</v>
      </c>
      <c r="K19" s="24">
        <f>H19-E19</f>
        <v>0</v>
      </c>
      <c r="M19" s="7"/>
      <c r="N19" s="7"/>
      <c r="O19" s="7"/>
    </row>
    <row r="20" spans="1:15" ht="19.5" x14ac:dyDescent="0.25">
      <c r="A20" s="29"/>
      <c r="B20" s="28" t="s">
        <v>22</v>
      </c>
      <c r="C20" s="25"/>
      <c r="D20" s="25"/>
      <c r="E20" s="25"/>
      <c r="F20" s="25"/>
      <c r="G20" s="25"/>
      <c r="H20" s="25"/>
      <c r="I20" s="26"/>
      <c r="J20" s="26"/>
      <c r="K20" s="26"/>
      <c r="M20" s="18"/>
      <c r="N20" s="18"/>
      <c r="O20" s="18"/>
    </row>
    <row r="21" spans="1:15" ht="97.5" x14ac:dyDescent="0.3">
      <c r="A21" s="19">
        <v>1</v>
      </c>
      <c r="B21" s="8" t="s">
        <v>142</v>
      </c>
      <c r="C21" s="25">
        <f t="shared" ref="C21:C160" si="2">D21+E21</f>
        <v>500</v>
      </c>
      <c r="D21" s="25">
        <v>500</v>
      </c>
      <c r="E21" s="25"/>
      <c r="F21" s="25">
        <f t="shared" ref="F21:F160" si="3">G21+H21</f>
        <v>495</v>
      </c>
      <c r="G21" s="25">
        <v>495</v>
      </c>
      <c r="H21" s="25"/>
      <c r="I21" s="26">
        <f t="shared" ref="I21:I63" si="4">J21+K21</f>
        <v>-5</v>
      </c>
      <c r="J21" s="26">
        <f t="shared" ref="J21:J63" si="5">G21-D21</f>
        <v>-5</v>
      </c>
      <c r="K21" s="26">
        <f t="shared" ref="K21:K63" si="6">H21-E21</f>
        <v>0</v>
      </c>
      <c r="M21" s="18"/>
      <c r="N21" s="18"/>
      <c r="O21" s="18"/>
    </row>
    <row r="22" spans="1:15" ht="58.5" x14ac:dyDescent="0.25">
      <c r="A22" s="22"/>
      <c r="B22" s="23" t="s">
        <v>152</v>
      </c>
      <c r="C22" s="25"/>
      <c r="D22" s="25"/>
      <c r="E22" s="25"/>
      <c r="F22" s="25"/>
      <c r="G22" s="25"/>
      <c r="H22" s="25"/>
      <c r="I22" s="26"/>
      <c r="J22" s="26"/>
      <c r="K22" s="26"/>
      <c r="M22" s="18"/>
      <c r="N22" s="18"/>
      <c r="O22" s="18"/>
    </row>
    <row r="23" spans="1:15" ht="19.5" x14ac:dyDescent="0.3">
      <c r="A23" s="19"/>
      <c r="B23" s="20" t="s">
        <v>16</v>
      </c>
      <c r="C23" s="24">
        <f t="shared" ref="C23:H23" si="7">SUM(C25:C155)</f>
        <v>15148</v>
      </c>
      <c r="D23" s="24">
        <f t="shared" si="7"/>
        <v>15148</v>
      </c>
      <c r="E23" s="24">
        <f t="shared" si="7"/>
        <v>0</v>
      </c>
      <c r="F23" s="24">
        <f t="shared" si="7"/>
        <v>13197.397200000021</v>
      </c>
      <c r="G23" s="24">
        <f t="shared" si="7"/>
        <v>13197.397200000021</v>
      </c>
      <c r="H23" s="24">
        <f t="shared" si="7"/>
        <v>0</v>
      </c>
      <c r="I23" s="24">
        <f>J23+K23</f>
        <v>-1950.6027999999787</v>
      </c>
      <c r="J23" s="24">
        <f>G23-D23</f>
        <v>-1950.6027999999787</v>
      </c>
      <c r="K23" s="24">
        <f t="shared" si="6"/>
        <v>0</v>
      </c>
      <c r="M23" s="18"/>
      <c r="N23" s="18"/>
      <c r="O23" s="18"/>
    </row>
    <row r="24" spans="1:15" ht="39" x14ac:dyDescent="0.25">
      <c r="A24" s="27"/>
      <c r="B24" s="23" t="s">
        <v>21</v>
      </c>
      <c r="C24" s="24"/>
      <c r="D24" s="24"/>
      <c r="E24" s="24"/>
      <c r="F24" s="24"/>
      <c r="G24" s="24"/>
      <c r="H24" s="24"/>
      <c r="I24" s="24"/>
      <c r="J24" s="24"/>
      <c r="K24" s="24"/>
      <c r="M24" s="18"/>
      <c r="N24" s="18"/>
      <c r="O24" s="18"/>
    </row>
    <row r="25" spans="1:15" ht="78" x14ac:dyDescent="0.3">
      <c r="A25" s="19">
        <v>2</v>
      </c>
      <c r="B25" s="8" t="s">
        <v>141</v>
      </c>
      <c r="C25" s="25">
        <f t="shared" si="2"/>
        <v>99</v>
      </c>
      <c r="D25" s="25">
        <v>99</v>
      </c>
      <c r="E25" s="25"/>
      <c r="F25" s="25">
        <f t="shared" si="3"/>
        <v>86.251000000000005</v>
      </c>
      <c r="G25" s="25">
        <v>86.251000000000005</v>
      </c>
      <c r="H25" s="25"/>
      <c r="I25" s="26">
        <f t="shared" si="4"/>
        <v>-12.748999999999995</v>
      </c>
      <c r="J25" s="26">
        <f t="shared" si="5"/>
        <v>-12.748999999999995</v>
      </c>
      <c r="K25" s="26">
        <f t="shared" si="6"/>
        <v>0</v>
      </c>
      <c r="M25" s="18"/>
      <c r="N25" s="18"/>
      <c r="O25" s="18"/>
    </row>
    <row r="26" spans="1:15" ht="78" x14ac:dyDescent="0.3">
      <c r="A26" s="27">
        <f>SUM(A25+1)</f>
        <v>3</v>
      </c>
      <c r="B26" s="8" t="s">
        <v>140</v>
      </c>
      <c r="C26" s="25">
        <f t="shared" ref="C26:C47" si="8">D26+E26</f>
        <v>99</v>
      </c>
      <c r="D26" s="25">
        <f>198-99</f>
        <v>99</v>
      </c>
      <c r="E26" s="25"/>
      <c r="F26" s="25">
        <f t="shared" ref="F26:F47" si="9">G26+H26</f>
        <v>86.251000000000005</v>
      </c>
      <c r="G26" s="25">
        <v>86.251000000000005</v>
      </c>
      <c r="H26" s="25"/>
      <c r="I26" s="26">
        <f t="shared" ref="I26:I47" si="10">J26+K26</f>
        <v>-12.748999999999995</v>
      </c>
      <c r="J26" s="26">
        <f t="shared" ref="J26:J47" si="11">G26-D26</f>
        <v>-12.748999999999995</v>
      </c>
      <c r="K26" s="26">
        <f t="shared" si="6"/>
        <v>0</v>
      </c>
      <c r="M26" s="18"/>
      <c r="N26" s="18"/>
      <c r="O26" s="18"/>
    </row>
    <row r="27" spans="1:15" ht="78" x14ac:dyDescent="0.3">
      <c r="A27" s="30">
        <f t="shared" ref="A27:A90" si="12">SUM(A26+1)</f>
        <v>4</v>
      </c>
      <c r="B27" s="8" t="s">
        <v>139</v>
      </c>
      <c r="C27" s="25">
        <f t="shared" si="8"/>
        <v>99</v>
      </c>
      <c r="D27" s="25">
        <v>99</v>
      </c>
      <c r="E27" s="25"/>
      <c r="F27" s="25">
        <f t="shared" si="9"/>
        <v>86.251000000000005</v>
      </c>
      <c r="G27" s="25">
        <v>86.251000000000005</v>
      </c>
      <c r="H27" s="25"/>
      <c r="I27" s="26">
        <f t="shared" si="10"/>
        <v>-12.748999999999995</v>
      </c>
      <c r="J27" s="26">
        <f t="shared" si="11"/>
        <v>-12.748999999999995</v>
      </c>
      <c r="K27" s="26">
        <f t="shared" si="6"/>
        <v>0</v>
      </c>
      <c r="M27" s="18"/>
      <c r="N27" s="18"/>
      <c r="O27" s="18"/>
    </row>
    <row r="28" spans="1:15" ht="78" x14ac:dyDescent="0.3">
      <c r="A28" s="30">
        <f t="shared" si="12"/>
        <v>5</v>
      </c>
      <c r="B28" s="8" t="s">
        <v>138</v>
      </c>
      <c r="C28" s="25">
        <f t="shared" si="8"/>
        <v>99</v>
      </c>
      <c r="D28" s="25">
        <f>198-99</f>
        <v>99</v>
      </c>
      <c r="E28" s="25"/>
      <c r="F28" s="25">
        <f t="shared" si="9"/>
        <v>86.251000000000005</v>
      </c>
      <c r="G28" s="25">
        <v>86.251000000000005</v>
      </c>
      <c r="H28" s="25"/>
      <c r="I28" s="26">
        <f t="shared" si="10"/>
        <v>-12.748999999999995</v>
      </c>
      <c r="J28" s="26">
        <f t="shared" si="11"/>
        <v>-12.748999999999995</v>
      </c>
      <c r="K28" s="26">
        <f t="shared" si="6"/>
        <v>0</v>
      </c>
      <c r="M28" s="18"/>
      <c r="N28" s="18"/>
      <c r="O28" s="18"/>
    </row>
    <row r="29" spans="1:15" ht="78" x14ac:dyDescent="0.3">
      <c r="A29" s="30">
        <f t="shared" si="12"/>
        <v>6</v>
      </c>
      <c r="B29" s="8" t="s">
        <v>155</v>
      </c>
      <c r="C29" s="25">
        <f t="shared" si="8"/>
        <v>99</v>
      </c>
      <c r="D29" s="25">
        <v>99</v>
      </c>
      <c r="E29" s="25"/>
      <c r="F29" s="25">
        <f t="shared" si="9"/>
        <v>86.251000000000005</v>
      </c>
      <c r="G29" s="25">
        <v>86.251000000000005</v>
      </c>
      <c r="H29" s="25"/>
      <c r="I29" s="26">
        <f t="shared" si="10"/>
        <v>-12.748999999999995</v>
      </c>
      <c r="J29" s="26">
        <f t="shared" si="11"/>
        <v>-12.748999999999995</v>
      </c>
      <c r="K29" s="26">
        <f t="shared" si="6"/>
        <v>0</v>
      </c>
      <c r="M29" s="18"/>
      <c r="N29" s="18"/>
      <c r="O29" s="18"/>
    </row>
    <row r="30" spans="1:15" ht="78" x14ac:dyDescent="0.3">
      <c r="A30" s="30">
        <f t="shared" si="12"/>
        <v>7</v>
      </c>
      <c r="B30" s="8" t="s">
        <v>137</v>
      </c>
      <c r="C30" s="25">
        <f t="shared" si="8"/>
        <v>99</v>
      </c>
      <c r="D30" s="25">
        <v>99</v>
      </c>
      <c r="E30" s="25"/>
      <c r="F30" s="25">
        <f t="shared" si="9"/>
        <v>86.251000000000005</v>
      </c>
      <c r="G30" s="25">
        <v>86.251000000000005</v>
      </c>
      <c r="H30" s="25"/>
      <c r="I30" s="26">
        <f t="shared" si="10"/>
        <v>-12.748999999999995</v>
      </c>
      <c r="J30" s="26">
        <f t="shared" si="11"/>
        <v>-12.748999999999995</v>
      </c>
      <c r="K30" s="26">
        <f t="shared" si="6"/>
        <v>0</v>
      </c>
      <c r="M30" s="18"/>
      <c r="N30" s="18"/>
      <c r="O30" s="18"/>
    </row>
    <row r="31" spans="1:15" ht="78" x14ac:dyDescent="0.3">
      <c r="A31" s="30">
        <f t="shared" si="12"/>
        <v>8</v>
      </c>
      <c r="B31" s="8" t="s">
        <v>136</v>
      </c>
      <c r="C31" s="25">
        <f t="shared" si="8"/>
        <v>99</v>
      </c>
      <c r="D31" s="25">
        <f>297-198</f>
        <v>99</v>
      </c>
      <c r="E31" s="25"/>
      <c r="F31" s="25">
        <f t="shared" si="9"/>
        <v>86.251000000000005</v>
      </c>
      <c r="G31" s="25">
        <v>86.251000000000005</v>
      </c>
      <c r="H31" s="25"/>
      <c r="I31" s="26">
        <f t="shared" si="10"/>
        <v>-12.748999999999995</v>
      </c>
      <c r="J31" s="26">
        <f>G31-D31</f>
        <v>-12.748999999999995</v>
      </c>
      <c r="K31" s="26">
        <f t="shared" si="6"/>
        <v>0</v>
      </c>
      <c r="M31" s="18"/>
      <c r="N31" s="18"/>
      <c r="O31" s="18"/>
    </row>
    <row r="32" spans="1:15" ht="78" x14ac:dyDescent="0.3">
      <c r="A32" s="30">
        <f t="shared" si="12"/>
        <v>9</v>
      </c>
      <c r="B32" s="8" t="s">
        <v>135</v>
      </c>
      <c r="C32" s="25">
        <f t="shared" si="8"/>
        <v>99</v>
      </c>
      <c r="D32" s="25">
        <v>99</v>
      </c>
      <c r="E32" s="25"/>
      <c r="F32" s="25">
        <f t="shared" si="9"/>
        <v>86.251000000000005</v>
      </c>
      <c r="G32" s="25">
        <v>86.251000000000005</v>
      </c>
      <c r="H32" s="25"/>
      <c r="I32" s="26">
        <f t="shared" si="10"/>
        <v>-12.748999999999995</v>
      </c>
      <c r="J32" s="26">
        <f t="shared" si="11"/>
        <v>-12.748999999999995</v>
      </c>
      <c r="K32" s="26">
        <f t="shared" si="6"/>
        <v>0</v>
      </c>
      <c r="M32" s="18"/>
      <c r="N32" s="18"/>
      <c r="O32" s="18"/>
    </row>
    <row r="33" spans="1:15" ht="78" x14ac:dyDescent="0.3">
      <c r="A33" s="30">
        <f t="shared" si="12"/>
        <v>10</v>
      </c>
      <c r="B33" s="8" t="s">
        <v>134</v>
      </c>
      <c r="C33" s="25">
        <f t="shared" si="8"/>
        <v>99</v>
      </c>
      <c r="D33" s="25">
        <f>297-198</f>
        <v>99</v>
      </c>
      <c r="E33" s="25"/>
      <c r="F33" s="25">
        <f t="shared" si="9"/>
        <v>86.251000000000005</v>
      </c>
      <c r="G33" s="25">
        <v>86.251000000000005</v>
      </c>
      <c r="H33" s="25"/>
      <c r="I33" s="26">
        <f t="shared" si="10"/>
        <v>-12.748999999999995</v>
      </c>
      <c r="J33" s="26">
        <f t="shared" si="11"/>
        <v>-12.748999999999995</v>
      </c>
      <c r="K33" s="26">
        <f t="shared" si="6"/>
        <v>0</v>
      </c>
      <c r="M33" s="18"/>
      <c r="N33" s="18"/>
      <c r="O33" s="18"/>
    </row>
    <row r="34" spans="1:15" ht="78" x14ac:dyDescent="0.3">
      <c r="A34" s="30">
        <f t="shared" si="12"/>
        <v>11</v>
      </c>
      <c r="B34" s="8" t="s">
        <v>133</v>
      </c>
      <c r="C34" s="25">
        <f t="shared" si="8"/>
        <v>99</v>
      </c>
      <c r="D34" s="25">
        <v>99</v>
      </c>
      <c r="E34" s="25"/>
      <c r="F34" s="25">
        <f t="shared" si="9"/>
        <v>86.251000000000005</v>
      </c>
      <c r="G34" s="25">
        <v>86.251000000000005</v>
      </c>
      <c r="H34" s="25"/>
      <c r="I34" s="26">
        <f t="shared" si="10"/>
        <v>-12.748999999999995</v>
      </c>
      <c r="J34" s="26">
        <f t="shared" si="11"/>
        <v>-12.748999999999995</v>
      </c>
      <c r="K34" s="26">
        <f t="shared" si="6"/>
        <v>0</v>
      </c>
      <c r="M34" s="18"/>
      <c r="N34" s="18"/>
      <c r="O34" s="18"/>
    </row>
    <row r="35" spans="1:15" ht="78" x14ac:dyDescent="0.3">
      <c r="A35" s="30">
        <f t="shared" si="12"/>
        <v>12</v>
      </c>
      <c r="B35" s="8" t="s">
        <v>154</v>
      </c>
      <c r="C35" s="25">
        <f t="shared" si="8"/>
        <v>99</v>
      </c>
      <c r="D35" s="25">
        <v>99</v>
      </c>
      <c r="E35" s="25"/>
      <c r="F35" s="25">
        <f t="shared" si="9"/>
        <v>86.251000000000005</v>
      </c>
      <c r="G35" s="25">
        <v>86.251000000000005</v>
      </c>
      <c r="H35" s="25"/>
      <c r="I35" s="26">
        <f t="shared" si="10"/>
        <v>-12.748999999999995</v>
      </c>
      <c r="J35" s="26">
        <f t="shared" si="11"/>
        <v>-12.748999999999995</v>
      </c>
      <c r="K35" s="26">
        <f t="shared" si="6"/>
        <v>0</v>
      </c>
      <c r="M35" s="18"/>
      <c r="N35" s="18"/>
      <c r="O35" s="18"/>
    </row>
    <row r="36" spans="1:15" ht="78" x14ac:dyDescent="0.3">
      <c r="A36" s="30">
        <f t="shared" si="12"/>
        <v>13</v>
      </c>
      <c r="B36" s="8" t="s">
        <v>132</v>
      </c>
      <c r="C36" s="25">
        <f t="shared" si="8"/>
        <v>99</v>
      </c>
      <c r="D36" s="25">
        <v>99</v>
      </c>
      <c r="E36" s="25"/>
      <c r="F36" s="25">
        <f t="shared" si="9"/>
        <v>86.251000000000005</v>
      </c>
      <c r="G36" s="25">
        <v>86.251000000000005</v>
      </c>
      <c r="H36" s="25"/>
      <c r="I36" s="26">
        <f t="shared" si="10"/>
        <v>-12.748999999999995</v>
      </c>
      <c r="J36" s="26">
        <f t="shared" si="11"/>
        <v>-12.748999999999995</v>
      </c>
      <c r="K36" s="26">
        <f t="shared" si="6"/>
        <v>0</v>
      </c>
      <c r="M36" s="18"/>
      <c r="N36" s="18"/>
      <c r="O36" s="18"/>
    </row>
    <row r="37" spans="1:15" ht="78" x14ac:dyDescent="0.3">
      <c r="A37" s="30">
        <f t="shared" si="12"/>
        <v>14</v>
      </c>
      <c r="B37" s="8" t="s">
        <v>131</v>
      </c>
      <c r="C37" s="25">
        <f t="shared" si="8"/>
        <v>198</v>
      </c>
      <c r="D37" s="25">
        <f>396-198</f>
        <v>198</v>
      </c>
      <c r="E37" s="25"/>
      <c r="F37" s="25">
        <f t="shared" si="9"/>
        <v>172.50200000000001</v>
      </c>
      <c r="G37" s="25">
        <v>172.50200000000001</v>
      </c>
      <c r="H37" s="25"/>
      <c r="I37" s="26">
        <f t="shared" si="10"/>
        <v>-25.49799999999999</v>
      </c>
      <c r="J37" s="26">
        <f t="shared" si="11"/>
        <v>-25.49799999999999</v>
      </c>
      <c r="K37" s="26">
        <f t="shared" si="6"/>
        <v>0</v>
      </c>
      <c r="M37" s="18"/>
      <c r="N37" s="18"/>
      <c r="O37" s="18"/>
    </row>
    <row r="38" spans="1:15" ht="78" x14ac:dyDescent="0.3">
      <c r="A38" s="30">
        <f t="shared" si="12"/>
        <v>15</v>
      </c>
      <c r="B38" s="8" t="s">
        <v>130</v>
      </c>
      <c r="C38" s="25">
        <f t="shared" si="8"/>
        <v>99</v>
      </c>
      <c r="D38" s="25">
        <v>99</v>
      </c>
      <c r="E38" s="25"/>
      <c r="F38" s="25">
        <f t="shared" si="9"/>
        <v>86.251000000000005</v>
      </c>
      <c r="G38" s="25">
        <v>86.251000000000005</v>
      </c>
      <c r="H38" s="25"/>
      <c r="I38" s="26">
        <f t="shared" si="10"/>
        <v>-12.748999999999995</v>
      </c>
      <c r="J38" s="26">
        <f t="shared" si="11"/>
        <v>-12.748999999999995</v>
      </c>
      <c r="K38" s="26">
        <f t="shared" si="6"/>
        <v>0</v>
      </c>
      <c r="M38" s="18"/>
      <c r="N38" s="18"/>
      <c r="O38" s="18"/>
    </row>
    <row r="39" spans="1:15" ht="78" x14ac:dyDescent="0.3">
      <c r="A39" s="30">
        <f t="shared" si="12"/>
        <v>16</v>
      </c>
      <c r="B39" s="8" t="s">
        <v>129</v>
      </c>
      <c r="C39" s="25">
        <f t="shared" si="8"/>
        <v>99</v>
      </c>
      <c r="D39" s="25">
        <f>198-99</f>
        <v>99</v>
      </c>
      <c r="E39" s="25"/>
      <c r="F39" s="25">
        <f t="shared" si="9"/>
        <v>86.251000000000005</v>
      </c>
      <c r="G39" s="25">
        <v>86.251000000000005</v>
      </c>
      <c r="H39" s="25"/>
      <c r="I39" s="26">
        <f t="shared" si="10"/>
        <v>-12.748999999999995</v>
      </c>
      <c r="J39" s="26">
        <f t="shared" si="11"/>
        <v>-12.748999999999995</v>
      </c>
      <c r="K39" s="26">
        <f t="shared" si="6"/>
        <v>0</v>
      </c>
      <c r="M39" s="18"/>
      <c r="N39" s="18"/>
      <c r="O39" s="18"/>
    </row>
    <row r="40" spans="1:15" ht="78" x14ac:dyDescent="0.3">
      <c r="A40" s="30">
        <f t="shared" si="12"/>
        <v>17</v>
      </c>
      <c r="B40" s="8" t="s">
        <v>128</v>
      </c>
      <c r="C40" s="25">
        <f t="shared" si="8"/>
        <v>99</v>
      </c>
      <c r="D40" s="25">
        <v>99</v>
      </c>
      <c r="E40" s="25"/>
      <c r="F40" s="25">
        <f t="shared" si="9"/>
        <v>86.251000000000005</v>
      </c>
      <c r="G40" s="25">
        <v>86.251000000000005</v>
      </c>
      <c r="H40" s="25"/>
      <c r="I40" s="26">
        <f t="shared" si="10"/>
        <v>-12.748999999999995</v>
      </c>
      <c r="J40" s="26">
        <f t="shared" si="11"/>
        <v>-12.748999999999995</v>
      </c>
      <c r="K40" s="26">
        <f t="shared" si="6"/>
        <v>0</v>
      </c>
      <c r="M40" s="18"/>
      <c r="N40" s="18"/>
      <c r="O40" s="18"/>
    </row>
    <row r="41" spans="1:15" ht="78" x14ac:dyDescent="0.3">
      <c r="A41" s="30">
        <f t="shared" si="12"/>
        <v>18</v>
      </c>
      <c r="B41" s="8" t="s">
        <v>127</v>
      </c>
      <c r="C41" s="25">
        <f t="shared" si="8"/>
        <v>99</v>
      </c>
      <c r="D41" s="25">
        <v>99</v>
      </c>
      <c r="E41" s="25"/>
      <c r="F41" s="25">
        <f t="shared" si="9"/>
        <v>86.251000000000005</v>
      </c>
      <c r="G41" s="25">
        <v>86.251000000000005</v>
      </c>
      <c r="H41" s="25"/>
      <c r="I41" s="26">
        <f t="shared" si="10"/>
        <v>-12.748999999999995</v>
      </c>
      <c r="J41" s="26">
        <f t="shared" si="11"/>
        <v>-12.748999999999995</v>
      </c>
      <c r="K41" s="26">
        <f t="shared" si="6"/>
        <v>0</v>
      </c>
      <c r="M41" s="18"/>
      <c r="N41" s="18"/>
      <c r="O41" s="18"/>
    </row>
    <row r="42" spans="1:15" ht="78" x14ac:dyDescent="0.3">
      <c r="A42" s="30">
        <f t="shared" si="12"/>
        <v>19</v>
      </c>
      <c r="B42" s="8" t="s">
        <v>156</v>
      </c>
      <c r="C42" s="25">
        <f t="shared" si="8"/>
        <v>99</v>
      </c>
      <c r="D42" s="25">
        <f>297-198</f>
        <v>99</v>
      </c>
      <c r="E42" s="25"/>
      <c r="F42" s="25">
        <f t="shared" si="9"/>
        <v>86.251000000000005</v>
      </c>
      <c r="G42" s="25">
        <v>86.251000000000005</v>
      </c>
      <c r="H42" s="25"/>
      <c r="I42" s="26">
        <f t="shared" si="10"/>
        <v>-12.748999999999995</v>
      </c>
      <c r="J42" s="26">
        <f t="shared" si="11"/>
        <v>-12.748999999999995</v>
      </c>
      <c r="K42" s="26">
        <f t="shared" si="6"/>
        <v>0</v>
      </c>
      <c r="M42" s="18"/>
      <c r="N42" s="18"/>
      <c r="O42" s="18"/>
    </row>
    <row r="43" spans="1:15" ht="78" x14ac:dyDescent="0.3">
      <c r="A43" s="30">
        <f t="shared" si="12"/>
        <v>20</v>
      </c>
      <c r="B43" s="8" t="s">
        <v>126</v>
      </c>
      <c r="C43" s="25">
        <f t="shared" si="8"/>
        <v>99</v>
      </c>
      <c r="D43" s="25">
        <v>99</v>
      </c>
      <c r="E43" s="25"/>
      <c r="F43" s="25">
        <f t="shared" si="9"/>
        <v>86.251000000000005</v>
      </c>
      <c r="G43" s="25">
        <v>86.251000000000005</v>
      </c>
      <c r="H43" s="25"/>
      <c r="I43" s="26">
        <f t="shared" si="10"/>
        <v>-12.748999999999995</v>
      </c>
      <c r="J43" s="26">
        <f t="shared" si="11"/>
        <v>-12.748999999999995</v>
      </c>
      <c r="K43" s="26">
        <f t="shared" si="6"/>
        <v>0</v>
      </c>
      <c r="M43" s="18"/>
      <c r="N43" s="18"/>
      <c r="O43" s="18"/>
    </row>
    <row r="44" spans="1:15" ht="78" x14ac:dyDescent="0.3">
      <c r="A44" s="30">
        <f t="shared" si="12"/>
        <v>21</v>
      </c>
      <c r="B44" s="8" t="s">
        <v>125</v>
      </c>
      <c r="C44" s="25">
        <f t="shared" si="8"/>
        <v>99</v>
      </c>
      <c r="D44" s="25">
        <v>99</v>
      </c>
      <c r="E44" s="25"/>
      <c r="F44" s="25">
        <f t="shared" si="9"/>
        <v>86.251000000000005</v>
      </c>
      <c r="G44" s="25">
        <v>86.251000000000005</v>
      </c>
      <c r="H44" s="25"/>
      <c r="I44" s="26">
        <f t="shared" si="10"/>
        <v>-12.748999999999995</v>
      </c>
      <c r="J44" s="26">
        <f t="shared" si="11"/>
        <v>-12.748999999999995</v>
      </c>
      <c r="K44" s="26">
        <f t="shared" si="6"/>
        <v>0</v>
      </c>
      <c r="M44" s="18"/>
      <c r="N44" s="18"/>
      <c r="O44" s="18"/>
    </row>
    <row r="45" spans="1:15" ht="78" x14ac:dyDescent="0.3">
      <c r="A45" s="30">
        <f t="shared" si="12"/>
        <v>22</v>
      </c>
      <c r="B45" s="8" t="s">
        <v>124</v>
      </c>
      <c r="C45" s="25">
        <f t="shared" si="8"/>
        <v>99</v>
      </c>
      <c r="D45" s="25">
        <f>198-99</f>
        <v>99</v>
      </c>
      <c r="E45" s="25"/>
      <c r="F45" s="25">
        <f t="shared" si="9"/>
        <v>86.251000000000005</v>
      </c>
      <c r="G45" s="25">
        <v>86.251000000000005</v>
      </c>
      <c r="H45" s="25"/>
      <c r="I45" s="26">
        <f t="shared" si="10"/>
        <v>-12.748999999999995</v>
      </c>
      <c r="J45" s="26">
        <f t="shared" si="11"/>
        <v>-12.748999999999995</v>
      </c>
      <c r="K45" s="26">
        <f t="shared" si="6"/>
        <v>0</v>
      </c>
      <c r="M45" s="18"/>
      <c r="N45" s="18"/>
      <c r="O45" s="18"/>
    </row>
    <row r="46" spans="1:15" ht="78" x14ac:dyDescent="0.3">
      <c r="A46" s="30">
        <f t="shared" si="12"/>
        <v>23</v>
      </c>
      <c r="B46" s="8" t="s">
        <v>123</v>
      </c>
      <c r="C46" s="25">
        <f t="shared" si="8"/>
        <v>99</v>
      </c>
      <c r="D46" s="25">
        <v>99</v>
      </c>
      <c r="E46" s="25"/>
      <c r="F46" s="25">
        <f t="shared" si="9"/>
        <v>86.251000000000005</v>
      </c>
      <c r="G46" s="25">
        <v>86.251000000000005</v>
      </c>
      <c r="H46" s="25"/>
      <c r="I46" s="26">
        <f t="shared" si="10"/>
        <v>-12.748999999999995</v>
      </c>
      <c r="J46" s="26">
        <f t="shared" si="11"/>
        <v>-12.748999999999995</v>
      </c>
      <c r="K46" s="26">
        <f t="shared" si="6"/>
        <v>0</v>
      </c>
      <c r="M46" s="18"/>
      <c r="N46" s="18"/>
      <c r="O46" s="18"/>
    </row>
    <row r="47" spans="1:15" ht="78" x14ac:dyDescent="0.3">
      <c r="A47" s="30">
        <f t="shared" si="12"/>
        <v>24</v>
      </c>
      <c r="B47" s="8" t="s">
        <v>122</v>
      </c>
      <c r="C47" s="25">
        <f t="shared" si="8"/>
        <v>99</v>
      </c>
      <c r="D47" s="25">
        <v>99</v>
      </c>
      <c r="E47" s="25"/>
      <c r="F47" s="25">
        <f t="shared" si="9"/>
        <v>86.251000000000005</v>
      </c>
      <c r="G47" s="25">
        <v>86.251000000000005</v>
      </c>
      <c r="H47" s="25"/>
      <c r="I47" s="26">
        <f t="shared" si="10"/>
        <v>-12.748999999999995</v>
      </c>
      <c r="J47" s="26">
        <f t="shared" si="11"/>
        <v>-12.748999999999995</v>
      </c>
      <c r="K47" s="26">
        <f t="shared" si="6"/>
        <v>0</v>
      </c>
      <c r="M47" s="18"/>
      <c r="N47" s="18"/>
      <c r="O47" s="18"/>
    </row>
    <row r="48" spans="1:15" ht="19.5" x14ac:dyDescent="0.25">
      <c r="A48" s="30"/>
      <c r="B48" s="28" t="s">
        <v>22</v>
      </c>
      <c r="C48" s="25"/>
      <c r="D48" s="25"/>
      <c r="E48" s="25"/>
      <c r="F48" s="25"/>
      <c r="G48" s="25"/>
      <c r="H48" s="25"/>
      <c r="I48" s="26"/>
      <c r="J48" s="26"/>
      <c r="K48" s="26"/>
      <c r="M48" s="18"/>
      <c r="N48" s="18"/>
      <c r="O48" s="18"/>
    </row>
    <row r="49" spans="1:15" ht="78" x14ac:dyDescent="0.3">
      <c r="A49" s="30">
        <f>SUM(A47+1)</f>
        <v>25</v>
      </c>
      <c r="B49" s="8" t="s">
        <v>157</v>
      </c>
      <c r="C49" s="25">
        <f t="shared" si="2"/>
        <v>99</v>
      </c>
      <c r="D49" s="25">
        <v>99</v>
      </c>
      <c r="E49" s="25"/>
      <c r="F49" s="25">
        <f t="shared" si="3"/>
        <v>86.251000000000005</v>
      </c>
      <c r="G49" s="25">
        <v>86.251000000000005</v>
      </c>
      <c r="H49" s="25"/>
      <c r="I49" s="26">
        <f t="shared" si="4"/>
        <v>-12.748999999999995</v>
      </c>
      <c r="J49" s="26">
        <f t="shared" si="5"/>
        <v>-12.748999999999995</v>
      </c>
      <c r="K49" s="26">
        <f t="shared" si="6"/>
        <v>0</v>
      </c>
      <c r="M49" s="18"/>
      <c r="N49" s="18"/>
      <c r="O49" s="18"/>
    </row>
    <row r="50" spans="1:15" ht="78" x14ac:dyDescent="0.3">
      <c r="A50" s="30">
        <f t="shared" si="12"/>
        <v>26</v>
      </c>
      <c r="B50" s="8" t="s">
        <v>121</v>
      </c>
      <c r="C50" s="25">
        <f t="shared" si="2"/>
        <v>99</v>
      </c>
      <c r="D50" s="25">
        <v>99</v>
      </c>
      <c r="E50" s="25"/>
      <c r="F50" s="25">
        <f t="shared" si="3"/>
        <v>86.251000000000005</v>
      </c>
      <c r="G50" s="25">
        <v>86.251000000000005</v>
      </c>
      <c r="H50" s="25"/>
      <c r="I50" s="26">
        <f t="shared" si="4"/>
        <v>-12.748999999999995</v>
      </c>
      <c r="J50" s="26">
        <f t="shared" si="5"/>
        <v>-12.748999999999995</v>
      </c>
      <c r="K50" s="26">
        <f t="shared" si="6"/>
        <v>0</v>
      </c>
      <c r="M50" s="18"/>
      <c r="N50" s="18"/>
      <c r="O50" s="18"/>
    </row>
    <row r="51" spans="1:15" ht="78" x14ac:dyDescent="0.3">
      <c r="A51" s="30">
        <f t="shared" si="12"/>
        <v>27</v>
      </c>
      <c r="B51" s="8" t="s">
        <v>120</v>
      </c>
      <c r="C51" s="25">
        <f t="shared" si="2"/>
        <v>99</v>
      </c>
      <c r="D51" s="25">
        <v>99</v>
      </c>
      <c r="E51" s="25"/>
      <c r="F51" s="25">
        <f t="shared" si="3"/>
        <v>86.251000000000005</v>
      </c>
      <c r="G51" s="25">
        <v>86.251000000000005</v>
      </c>
      <c r="H51" s="25"/>
      <c r="I51" s="26">
        <f t="shared" si="4"/>
        <v>-12.748999999999995</v>
      </c>
      <c r="J51" s="26">
        <f t="shared" si="5"/>
        <v>-12.748999999999995</v>
      </c>
      <c r="K51" s="26">
        <f t="shared" si="6"/>
        <v>0</v>
      </c>
      <c r="M51" s="18"/>
      <c r="N51" s="18"/>
      <c r="O51" s="18"/>
    </row>
    <row r="52" spans="1:15" ht="78" x14ac:dyDescent="0.3">
      <c r="A52" s="30">
        <f t="shared" si="12"/>
        <v>28</v>
      </c>
      <c r="B52" s="8" t="s">
        <v>119</v>
      </c>
      <c r="C52" s="25">
        <f t="shared" si="2"/>
        <v>199</v>
      </c>
      <c r="D52" s="25">
        <f>495-296</f>
        <v>199</v>
      </c>
      <c r="E52" s="25"/>
      <c r="F52" s="25">
        <f t="shared" si="3"/>
        <v>173.50200000000001</v>
      </c>
      <c r="G52" s="25">
        <v>173.50200000000001</v>
      </c>
      <c r="H52" s="25"/>
      <c r="I52" s="26">
        <f t="shared" si="4"/>
        <v>-25.49799999999999</v>
      </c>
      <c r="J52" s="26">
        <f t="shared" si="5"/>
        <v>-25.49799999999999</v>
      </c>
      <c r="K52" s="26">
        <f t="shared" si="6"/>
        <v>0</v>
      </c>
      <c r="M52" s="18"/>
      <c r="N52" s="18"/>
      <c r="O52" s="18"/>
    </row>
    <row r="53" spans="1:15" ht="78" x14ac:dyDescent="0.3">
      <c r="A53" s="30">
        <f t="shared" si="12"/>
        <v>29</v>
      </c>
      <c r="B53" s="8" t="s">
        <v>158</v>
      </c>
      <c r="C53" s="25">
        <f t="shared" si="2"/>
        <v>99</v>
      </c>
      <c r="D53" s="25">
        <v>99</v>
      </c>
      <c r="E53" s="25"/>
      <c r="F53" s="25">
        <f t="shared" si="3"/>
        <v>86.251000000000005</v>
      </c>
      <c r="G53" s="25">
        <v>86.251000000000005</v>
      </c>
      <c r="H53" s="25"/>
      <c r="I53" s="26">
        <f t="shared" si="4"/>
        <v>-12.748999999999995</v>
      </c>
      <c r="J53" s="26">
        <f t="shared" si="5"/>
        <v>-12.748999999999995</v>
      </c>
      <c r="K53" s="26">
        <f t="shared" si="6"/>
        <v>0</v>
      </c>
      <c r="M53" s="18"/>
      <c r="N53" s="18"/>
      <c r="O53" s="18"/>
    </row>
    <row r="54" spans="1:15" ht="78" x14ac:dyDescent="0.3">
      <c r="A54" s="30">
        <f t="shared" si="12"/>
        <v>30</v>
      </c>
      <c r="B54" s="8" t="s">
        <v>118</v>
      </c>
      <c r="C54" s="25">
        <f t="shared" si="2"/>
        <v>99</v>
      </c>
      <c r="D54" s="25">
        <f>198-99</f>
        <v>99</v>
      </c>
      <c r="E54" s="25"/>
      <c r="F54" s="25">
        <f t="shared" si="3"/>
        <v>86.251199999999997</v>
      </c>
      <c r="G54" s="25">
        <v>86.251199999999997</v>
      </c>
      <c r="H54" s="25"/>
      <c r="I54" s="26">
        <f t="shared" si="4"/>
        <v>-12.748800000000003</v>
      </c>
      <c r="J54" s="26">
        <f t="shared" si="5"/>
        <v>-12.748800000000003</v>
      </c>
      <c r="K54" s="26">
        <f t="shared" si="6"/>
        <v>0</v>
      </c>
      <c r="M54" s="18"/>
      <c r="N54" s="18"/>
      <c r="O54" s="18"/>
    </row>
    <row r="55" spans="1:15" ht="78" x14ac:dyDescent="0.3">
      <c r="A55" s="30">
        <f t="shared" si="12"/>
        <v>31</v>
      </c>
      <c r="B55" s="8" t="s">
        <v>117</v>
      </c>
      <c r="C55" s="25">
        <f t="shared" si="2"/>
        <v>99</v>
      </c>
      <c r="D55" s="25">
        <v>99</v>
      </c>
      <c r="E55" s="25"/>
      <c r="F55" s="25">
        <f t="shared" si="3"/>
        <v>86.251000000000005</v>
      </c>
      <c r="G55" s="25">
        <v>86.251000000000005</v>
      </c>
      <c r="H55" s="25"/>
      <c r="I55" s="26">
        <f t="shared" si="4"/>
        <v>-12.748999999999995</v>
      </c>
      <c r="J55" s="26">
        <f t="shared" si="5"/>
        <v>-12.748999999999995</v>
      </c>
      <c r="K55" s="26">
        <f t="shared" si="6"/>
        <v>0</v>
      </c>
      <c r="M55" s="18"/>
      <c r="N55" s="18"/>
      <c r="O55" s="18"/>
    </row>
    <row r="56" spans="1:15" ht="78" x14ac:dyDescent="0.3">
      <c r="A56" s="30">
        <f t="shared" si="12"/>
        <v>32</v>
      </c>
      <c r="B56" s="8" t="s">
        <v>116</v>
      </c>
      <c r="C56" s="25">
        <f t="shared" si="2"/>
        <v>99</v>
      </c>
      <c r="D56" s="25">
        <f>198-99</f>
        <v>99</v>
      </c>
      <c r="E56" s="25"/>
      <c r="F56" s="25">
        <f t="shared" si="3"/>
        <v>86.251000000000005</v>
      </c>
      <c r="G56" s="25">
        <v>86.251000000000005</v>
      </c>
      <c r="H56" s="25"/>
      <c r="I56" s="26">
        <f t="shared" si="4"/>
        <v>-12.748999999999995</v>
      </c>
      <c r="J56" s="26">
        <f t="shared" si="5"/>
        <v>-12.748999999999995</v>
      </c>
      <c r="K56" s="26">
        <f t="shared" si="6"/>
        <v>0</v>
      </c>
      <c r="M56" s="18"/>
      <c r="N56" s="18"/>
      <c r="O56" s="18"/>
    </row>
    <row r="57" spans="1:15" ht="78" x14ac:dyDescent="0.3">
      <c r="A57" s="30">
        <f t="shared" si="12"/>
        <v>33</v>
      </c>
      <c r="B57" s="8" t="s">
        <v>159</v>
      </c>
      <c r="C57" s="25">
        <f t="shared" si="2"/>
        <v>396</v>
      </c>
      <c r="D57" s="25">
        <f>693-297</f>
        <v>396</v>
      </c>
      <c r="E57" s="25"/>
      <c r="F57" s="25">
        <f t="shared" si="3"/>
        <v>345.00299999999999</v>
      </c>
      <c r="G57" s="25">
        <v>345.00299999999999</v>
      </c>
      <c r="H57" s="25"/>
      <c r="I57" s="26">
        <f t="shared" si="4"/>
        <v>-50.997000000000014</v>
      </c>
      <c r="J57" s="26">
        <f t="shared" si="5"/>
        <v>-50.997000000000014</v>
      </c>
      <c r="K57" s="26">
        <f t="shared" si="6"/>
        <v>0</v>
      </c>
      <c r="M57" s="18"/>
      <c r="N57" s="18"/>
      <c r="O57" s="18"/>
    </row>
    <row r="58" spans="1:15" ht="78" x14ac:dyDescent="0.3">
      <c r="A58" s="30">
        <f t="shared" si="12"/>
        <v>34</v>
      </c>
      <c r="B58" s="8" t="s">
        <v>143</v>
      </c>
      <c r="C58" s="25">
        <f t="shared" si="2"/>
        <v>99</v>
      </c>
      <c r="D58" s="25">
        <v>99</v>
      </c>
      <c r="E58" s="25"/>
      <c r="F58" s="25">
        <f t="shared" si="3"/>
        <v>86.251000000000005</v>
      </c>
      <c r="G58" s="25">
        <v>86.251000000000005</v>
      </c>
      <c r="H58" s="25"/>
      <c r="I58" s="26">
        <f t="shared" si="4"/>
        <v>-12.748999999999995</v>
      </c>
      <c r="J58" s="26">
        <f t="shared" si="5"/>
        <v>-12.748999999999995</v>
      </c>
      <c r="K58" s="26">
        <f t="shared" si="6"/>
        <v>0</v>
      </c>
      <c r="M58" s="18"/>
      <c r="N58" s="18"/>
      <c r="O58" s="18"/>
    </row>
    <row r="59" spans="1:15" ht="78" x14ac:dyDescent="0.3">
      <c r="A59" s="30">
        <f t="shared" si="12"/>
        <v>35</v>
      </c>
      <c r="B59" s="8" t="s">
        <v>144</v>
      </c>
      <c r="C59" s="25">
        <f t="shared" si="2"/>
        <v>99</v>
      </c>
      <c r="D59" s="25">
        <v>99</v>
      </c>
      <c r="E59" s="25"/>
      <c r="F59" s="25">
        <f t="shared" si="3"/>
        <v>86.251000000000005</v>
      </c>
      <c r="G59" s="25">
        <v>86.251000000000005</v>
      </c>
      <c r="H59" s="25"/>
      <c r="I59" s="26">
        <f t="shared" si="4"/>
        <v>-12.748999999999995</v>
      </c>
      <c r="J59" s="26">
        <f t="shared" si="5"/>
        <v>-12.748999999999995</v>
      </c>
      <c r="K59" s="26">
        <f t="shared" si="6"/>
        <v>0</v>
      </c>
      <c r="M59" s="18"/>
      <c r="N59" s="18"/>
      <c r="O59" s="18"/>
    </row>
    <row r="60" spans="1:15" ht="78" x14ac:dyDescent="0.3">
      <c r="A60" s="30">
        <f t="shared" si="12"/>
        <v>36</v>
      </c>
      <c r="B60" s="8" t="s">
        <v>115</v>
      </c>
      <c r="C60" s="25">
        <f t="shared" si="2"/>
        <v>99</v>
      </c>
      <c r="D60" s="25">
        <v>99</v>
      </c>
      <c r="E60" s="25"/>
      <c r="F60" s="25">
        <f t="shared" si="3"/>
        <v>86.251000000000005</v>
      </c>
      <c r="G60" s="25">
        <v>86.251000000000005</v>
      </c>
      <c r="H60" s="25"/>
      <c r="I60" s="26">
        <f t="shared" si="4"/>
        <v>-12.748999999999995</v>
      </c>
      <c r="J60" s="26">
        <f t="shared" si="5"/>
        <v>-12.748999999999995</v>
      </c>
      <c r="K60" s="26">
        <f t="shared" si="6"/>
        <v>0</v>
      </c>
      <c r="M60" s="18"/>
      <c r="N60" s="18"/>
      <c r="O60" s="18"/>
    </row>
    <row r="61" spans="1:15" ht="78" x14ac:dyDescent="0.3">
      <c r="A61" s="30">
        <f t="shared" si="12"/>
        <v>37</v>
      </c>
      <c r="B61" s="8" t="s">
        <v>114</v>
      </c>
      <c r="C61" s="25">
        <f t="shared" si="2"/>
        <v>99</v>
      </c>
      <c r="D61" s="25">
        <v>99</v>
      </c>
      <c r="E61" s="25"/>
      <c r="F61" s="25">
        <f t="shared" si="3"/>
        <v>86.251000000000005</v>
      </c>
      <c r="G61" s="25">
        <v>86.251000000000005</v>
      </c>
      <c r="H61" s="25"/>
      <c r="I61" s="26">
        <f t="shared" si="4"/>
        <v>-12.748999999999995</v>
      </c>
      <c r="J61" s="26">
        <f t="shared" si="5"/>
        <v>-12.748999999999995</v>
      </c>
      <c r="K61" s="26">
        <f t="shared" si="6"/>
        <v>0</v>
      </c>
      <c r="M61" s="18"/>
      <c r="N61" s="18"/>
      <c r="O61" s="18"/>
    </row>
    <row r="62" spans="1:15" ht="78" x14ac:dyDescent="0.3">
      <c r="A62" s="30">
        <f t="shared" si="12"/>
        <v>38</v>
      </c>
      <c r="B62" s="8" t="s">
        <v>113</v>
      </c>
      <c r="C62" s="25">
        <f t="shared" si="2"/>
        <v>99</v>
      </c>
      <c r="D62" s="25">
        <v>99</v>
      </c>
      <c r="E62" s="25"/>
      <c r="F62" s="25">
        <f t="shared" si="3"/>
        <v>86.251000000000005</v>
      </c>
      <c r="G62" s="25">
        <v>86.251000000000005</v>
      </c>
      <c r="H62" s="25"/>
      <c r="I62" s="26">
        <f t="shared" si="4"/>
        <v>-12.748999999999995</v>
      </c>
      <c r="J62" s="26">
        <f t="shared" si="5"/>
        <v>-12.748999999999995</v>
      </c>
      <c r="K62" s="26">
        <f t="shared" si="6"/>
        <v>0</v>
      </c>
      <c r="M62" s="18"/>
      <c r="N62" s="18"/>
      <c r="O62" s="18"/>
    </row>
    <row r="63" spans="1:15" ht="78" x14ac:dyDescent="0.3">
      <c r="A63" s="30">
        <f t="shared" si="12"/>
        <v>39</v>
      </c>
      <c r="B63" s="8" t="s">
        <v>112</v>
      </c>
      <c r="C63" s="25">
        <f t="shared" si="2"/>
        <v>99</v>
      </c>
      <c r="D63" s="25">
        <v>99</v>
      </c>
      <c r="E63" s="25"/>
      <c r="F63" s="25">
        <f t="shared" si="3"/>
        <v>86.251000000000005</v>
      </c>
      <c r="G63" s="25">
        <v>86.251000000000005</v>
      </c>
      <c r="H63" s="25"/>
      <c r="I63" s="26">
        <f t="shared" si="4"/>
        <v>-12.748999999999995</v>
      </c>
      <c r="J63" s="26">
        <f t="shared" si="5"/>
        <v>-12.748999999999995</v>
      </c>
      <c r="K63" s="26">
        <f t="shared" si="6"/>
        <v>0</v>
      </c>
      <c r="M63" s="18"/>
      <c r="N63" s="18"/>
      <c r="O63" s="18"/>
    </row>
    <row r="64" spans="1:15" ht="78" x14ac:dyDescent="0.3">
      <c r="A64" s="30">
        <f t="shared" si="12"/>
        <v>40</v>
      </c>
      <c r="B64" s="8" t="s">
        <v>111</v>
      </c>
      <c r="C64" s="25">
        <f t="shared" si="2"/>
        <v>99</v>
      </c>
      <c r="D64" s="25">
        <v>99</v>
      </c>
      <c r="E64" s="25"/>
      <c r="F64" s="25">
        <f t="shared" si="3"/>
        <v>86.251000000000005</v>
      </c>
      <c r="G64" s="25">
        <v>86.251000000000005</v>
      </c>
      <c r="H64" s="25"/>
      <c r="I64" s="26">
        <f t="shared" ref="I64:I112" si="13">J64+K64</f>
        <v>-12.748999999999995</v>
      </c>
      <c r="J64" s="26">
        <f t="shared" ref="J64:J112" si="14">G64-D64</f>
        <v>-12.748999999999995</v>
      </c>
      <c r="K64" s="26">
        <f t="shared" ref="K64:K112" si="15">H64-E64</f>
        <v>0</v>
      </c>
      <c r="M64" s="18"/>
      <c r="N64" s="18"/>
      <c r="O64" s="18"/>
    </row>
    <row r="65" spans="1:15" ht="78" x14ac:dyDescent="0.3">
      <c r="A65" s="30">
        <f t="shared" si="12"/>
        <v>41</v>
      </c>
      <c r="B65" s="8" t="s">
        <v>160</v>
      </c>
      <c r="C65" s="25">
        <f t="shared" si="2"/>
        <v>198</v>
      </c>
      <c r="D65" s="25">
        <f>495-297</f>
        <v>198</v>
      </c>
      <c r="E65" s="25"/>
      <c r="F65" s="25">
        <f t="shared" si="3"/>
        <v>172.50200000000001</v>
      </c>
      <c r="G65" s="25">
        <v>172.50200000000001</v>
      </c>
      <c r="H65" s="25"/>
      <c r="I65" s="26">
        <f t="shared" si="13"/>
        <v>-25.49799999999999</v>
      </c>
      <c r="J65" s="26">
        <f t="shared" si="14"/>
        <v>-25.49799999999999</v>
      </c>
      <c r="K65" s="26">
        <f t="shared" si="15"/>
        <v>0</v>
      </c>
      <c r="M65" s="18"/>
      <c r="N65" s="18"/>
      <c r="O65" s="18"/>
    </row>
    <row r="66" spans="1:15" ht="78" x14ac:dyDescent="0.3">
      <c r="A66" s="30">
        <f t="shared" si="12"/>
        <v>42</v>
      </c>
      <c r="B66" s="8" t="s">
        <v>110</v>
      </c>
      <c r="C66" s="25">
        <f t="shared" si="2"/>
        <v>99</v>
      </c>
      <c r="D66" s="25">
        <f>198-99</f>
        <v>99</v>
      </c>
      <c r="E66" s="25"/>
      <c r="F66" s="25">
        <f t="shared" si="3"/>
        <v>86.251000000000005</v>
      </c>
      <c r="G66" s="25">
        <v>86.251000000000005</v>
      </c>
      <c r="H66" s="25"/>
      <c r="I66" s="26">
        <f t="shared" si="13"/>
        <v>-12.748999999999995</v>
      </c>
      <c r="J66" s="26">
        <f t="shared" si="14"/>
        <v>-12.748999999999995</v>
      </c>
      <c r="K66" s="26">
        <f t="shared" si="15"/>
        <v>0</v>
      </c>
      <c r="M66" s="18"/>
      <c r="N66" s="18"/>
      <c r="O66" s="18"/>
    </row>
    <row r="67" spans="1:15" ht="78" x14ac:dyDescent="0.3">
      <c r="A67" s="30">
        <f t="shared" si="12"/>
        <v>43</v>
      </c>
      <c r="B67" s="8" t="s">
        <v>109</v>
      </c>
      <c r="C67" s="25">
        <f t="shared" si="2"/>
        <v>99</v>
      </c>
      <c r="D67" s="25">
        <v>99</v>
      </c>
      <c r="E67" s="25"/>
      <c r="F67" s="25">
        <f t="shared" si="3"/>
        <v>86.251000000000005</v>
      </c>
      <c r="G67" s="25">
        <v>86.251000000000005</v>
      </c>
      <c r="H67" s="25"/>
      <c r="I67" s="26">
        <f t="shared" si="13"/>
        <v>-12.748999999999995</v>
      </c>
      <c r="J67" s="26">
        <f t="shared" si="14"/>
        <v>-12.748999999999995</v>
      </c>
      <c r="K67" s="26">
        <f t="shared" si="15"/>
        <v>0</v>
      </c>
      <c r="M67" s="18"/>
      <c r="N67" s="18"/>
      <c r="O67" s="18"/>
    </row>
    <row r="68" spans="1:15" ht="78" x14ac:dyDescent="0.3">
      <c r="A68" s="30">
        <f t="shared" si="12"/>
        <v>44</v>
      </c>
      <c r="B68" s="8" t="s">
        <v>108</v>
      </c>
      <c r="C68" s="25">
        <f t="shared" si="2"/>
        <v>198</v>
      </c>
      <c r="D68" s="25">
        <f>396-198</f>
        <v>198</v>
      </c>
      <c r="E68" s="25"/>
      <c r="F68" s="25">
        <f t="shared" si="3"/>
        <v>172.50200000000001</v>
      </c>
      <c r="G68" s="25">
        <v>172.50200000000001</v>
      </c>
      <c r="H68" s="25"/>
      <c r="I68" s="26">
        <f t="shared" si="13"/>
        <v>-25.49799999999999</v>
      </c>
      <c r="J68" s="26">
        <f t="shared" si="14"/>
        <v>-25.49799999999999</v>
      </c>
      <c r="K68" s="26">
        <f t="shared" si="15"/>
        <v>0</v>
      </c>
      <c r="M68" s="18"/>
      <c r="N68" s="18"/>
      <c r="O68" s="18"/>
    </row>
    <row r="69" spans="1:15" ht="78" x14ac:dyDescent="0.3">
      <c r="A69" s="30">
        <f t="shared" si="12"/>
        <v>45</v>
      </c>
      <c r="B69" s="8" t="s">
        <v>107</v>
      </c>
      <c r="C69" s="25">
        <f t="shared" si="2"/>
        <v>99</v>
      </c>
      <c r="D69" s="25">
        <v>99</v>
      </c>
      <c r="E69" s="25"/>
      <c r="F69" s="25">
        <f t="shared" si="3"/>
        <v>86.251000000000005</v>
      </c>
      <c r="G69" s="25">
        <v>86.251000000000005</v>
      </c>
      <c r="H69" s="25"/>
      <c r="I69" s="26">
        <f t="shared" si="13"/>
        <v>-12.748999999999995</v>
      </c>
      <c r="J69" s="26">
        <f t="shared" si="14"/>
        <v>-12.748999999999995</v>
      </c>
      <c r="K69" s="26">
        <f t="shared" si="15"/>
        <v>0</v>
      </c>
      <c r="M69" s="18"/>
      <c r="N69" s="18"/>
      <c r="O69" s="18"/>
    </row>
    <row r="70" spans="1:15" ht="78" x14ac:dyDescent="0.3">
      <c r="A70" s="30">
        <f t="shared" si="12"/>
        <v>46</v>
      </c>
      <c r="B70" s="8" t="s">
        <v>106</v>
      </c>
      <c r="C70" s="25">
        <f t="shared" si="2"/>
        <v>99</v>
      </c>
      <c r="D70" s="25">
        <v>99</v>
      </c>
      <c r="E70" s="25"/>
      <c r="F70" s="25">
        <f t="shared" si="3"/>
        <v>86.251000000000005</v>
      </c>
      <c r="G70" s="25">
        <v>86.251000000000005</v>
      </c>
      <c r="H70" s="25"/>
      <c r="I70" s="26">
        <f t="shared" si="13"/>
        <v>-12.748999999999995</v>
      </c>
      <c r="J70" s="26">
        <f t="shared" si="14"/>
        <v>-12.748999999999995</v>
      </c>
      <c r="K70" s="26">
        <f t="shared" si="15"/>
        <v>0</v>
      </c>
      <c r="M70" s="18"/>
      <c r="N70" s="18"/>
      <c r="O70" s="18"/>
    </row>
    <row r="71" spans="1:15" ht="78" x14ac:dyDescent="0.3">
      <c r="A71" s="30">
        <f t="shared" si="12"/>
        <v>47</v>
      </c>
      <c r="B71" s="8" t="s">
        <v>105</v>
      </c>
      <c r="C71" s="25">
        <f t="shared" si="2"/>
        <v>99</v>
      </c>
      <c r="D71" s="25">
        <v>99</v>
      </c>
      <c r="E71" s="25"/>
      <c r="F71" s="25">
        <f t="shared" si="3"/>
        <v>86.251000000000005</v>
      </c>
      <c r="G71" s="25">
        <v>86.251000000000005</v>
      </c>
      <c r="H71" s="25"/>
      <c r="I71" s="26">
        <f t="shared" si="13"/>
        <v>-12.748999999999995</v>
      </c>
      <c r="J71" s="26">
        <f t="shared" si="14"/>
        <v>-12.748999999999995</v>
      </c>
      <c r="K71" s="26">
        <f t="shared" si="15"/>
        <v>0</v>
      </c>
      <c r="M71" s="18"/>
      <c r="N71" s="18"/>
      <c r="O71" s="18"/>
    </row>
    <row r="72" spans="1:15" ht="78" x14ac:dyDescent="0.3">
      <c r="A72" s="30">
        <f t="shared" si="12"/>
        <v>48</v>
      </c>
      <c r="B72" s="8" t="s">
        <v>104</v>
      </c>
      <c r="C72" s="25">
        <f t="shared" si="2"/>
        <v>99</v>
      </c>
      <c r="D72" s="25">
        <f>297-198</f>
        <v>99</v>
      </c>
      <c r="E72" s="25"/>
      <c r="F72" s="25">
        <f t="shared" si="3"/>
        <v>86.251000000000005</v>
      </c>
      <c r="G72" s="25">
        <v>86.251000000000005</v>
      </c>
      <c r="H72" s="25"/>
      <c r="I72" s="26">
        <f t="shared" si="13"/>
        <v>-12.748999999999995</v>
      </c>
      <c r="J72" s="26">
        <f t="shared" si="14"/>
        <v>-12.748999999999995</v>
      </c>
      <c r="K72" s="26">
        <f t="shared" si="15"/>
        <v>0</v>
      </c>
      <c r="M72" s="18"/>
      <c r="N72" s="18"/>
      <c r="O72" s="18"/>
    </row>
    <row r="73" spans="1:15" ht="78" x14ac:dyDescent="0.3">
      <c r="A73" s="30">
        <f t="shared" si="12"/>
        <v>49</v>
      </c>
      <c r="B73" s="8" t="s">
        <v>103</v>
      </c>
      <c r="C73" s="25">
        <f t="shared" si="2"/>
        <v>99</v>
      </c>
      <c r="D73" s="25">
        <v>99</v>
      </c>
      <c r="E73" s="25"/>
      <c r="F73" s="25">
        <f t="shared" si="3"/>
        <v>86.251000000000005</v>
      </c>
      <c r="G73" s="25">
        <v>86.251000000000005</v>
      </c>
      <c r="H73" s="25"/>
      <c r="I73" s="26">
        <f t="shared" si="13"/>
        <v>-12.748999999999995</v>
      </c>
      <c r="J73" s="26">
        <f t="shared" si="14"/>
        <v>-12.748999999999995</v>
      </c>
      <c r="K73" s="26">
        <f t="shared" si="15"/>
        <v>0</v>
      </c>
      <c r="M73" s="18"/>
      <c r="N73" s="18"/>
      <c r="O73" s="18"/>
    </row>
    <row r="74" spans="1:15" ht="78" x14ac:dyDescent="0.3">
      <c r="A74" s="30">
        <f t="shared" si="12"/>
        <v>50</v>
      </c>
      <c r="B74" s="8" t="s">
        <v>102</v>
      </c>
      <c r="C74" s="25">
        <f t="shared" si="2"/>
        <v>99</v>
      </c>
      <c r="D74" s="25">
        <v>99</v>
      </c>
      <c r="E74" s="25"/>
      <c r="F74" s="25">
        <f t="shared" si="3"/>
        <v>86.251000000000005</v>
      </c>
      <c r="G74" s="25">
        <v>86.251000000000005</v>
      </c>
      <c r="H74" s="25"/>
      <c r="I74" s="26">
        <f t="shared" si="13"/>
        <v>-12.748999999999995</v>
      </c>
      <c r="J74" s="26">
        <f t="shared" si="14"/>
        <v>-12.748999999999995</v>
      </c>
      <c r="K74" s="26">
        <f t="shared" si="15"/>
        <v>0</v>
      </c>
      <c r="M74" s="18"/>
      <c r="N74" s="18"/>
      <c r="O74" s="18"/>
    </row>
    <row r="75" spans="1:15" ht="78" x14ac:dyDescent="0.3">
      <c r="A75" s="30">
        <f t="shared" si="12"/>
        <v>51</v>
      </c>
      <c r="B75" s="8" t="s">
        <v>101</v>
      </c>
      <c r="C75" s="25">
        <f t="shared" si="2"/>
        <v>99</v>
      </c>
      <c r="D75" s="25">
        <v>99</v>
      </c>
      <c r="E75" s="25"/>
      <c r="F75" s="25">
        <f t="shared" si="3"/>
        <v>86.251000000000005</v>
      </c>
      <c r="G75" s="25">
        <v>86.251000000000005</v>
      </c>
      <c r="H75" s="25"/>
      <c r="I75" s="26">
        <f t="shared" si="13"/>
        <v>-12.748999999999995</v>
      </c>
      <c r="J75" s="26">
        <f t="shared" si="14"/>
        <v>-12.748999999999995</v>
      </c>
      <c r="K75" s="26">
        <f t="shared" si="15"/>
        <v>0</v>
      </c>
      <c r="M75" s="18"/>
      <c r="N75" s="18"/>
      <c r="O75" s="18"/>
    </row>
    <row r="76" spans="1:15" ht="78" x14ac:dyDescent="0.3">
      <c r="A76" s="30">
        <f t="shared" si="12"/>
        <v>52</v>
      </c>
      <c r="B76" s="8" t="s">
        <v>100</v>
      </c>
      <c r="C76" s="25">
        <f t="shared" si="2"/>
        <v>198</v>
      </c>
      <c r="D76" s="25">
        <f>396-198</f>
        <v>198</v>
      </c>
      <c r="E76" s="25"/>
      <c r="F76" s="25">
        <f t="shared" si="3"/>
        <v>172.50200000000001</v>
      </c>
      <c r="G76" s="25">
        <v>172.50200000000001</v>
      </c>
      <c r="H76" s="25"/>
      <c r="I76" s="26">
        <f t="shared" si="13"/>
        <v>-25.49799999999999</v>
      </c>
      <c r="J76" s="26">
        <f t="shared" si="14"/>
        <v>-25.49799999999999</v>
      </c>
      <c r="K76" s="26">
        <f t="shared" si="15"/>
        <v>0</v>
      </c>
      <c r="M76" s="18"/>
      <c r="N76" s="18"/>
      <c r="O76" s="18"/>
    </row>
    <row r="77" spans="1:15" ht="78" x14ac:dyDescent="0.3">
      <c r="A77" s="30">
        <f t="shared" si="12"/>
        <v>53</v>
      </c>
      <c r="B77" s="8" t="s">
        <v>99</v>
      </c>
      <c r="C77" s="25">
        <f t="shared" si="2"/>
        <v>99</v>
      </c>
      <c r="D77" s="25">
        <f>297-198</f>
        <v>99</v>
      </c>
      <c r="E77" s="25"/>
      <c r="F77" s="25">
        <f t="shared" si="3"/>
        <v>86.251000000000005</v>
      </c>
      <c r="G77" s="25">
        <v>86.251000000000005</v>
      </c>
      <c r="H77" s="25"/>
      <c r="I77" s="26">
        <f t="shared" si="13"/>
        <v>-12.748999999999995</v>
      </c>
      <c r="J77" s="26">
        <f t="shared" si="14"/>
        <v>-12.748999999999995</v>
      </c>
      <c r="K77" s="26">
        <f t="shared" si="15"/>
        <v>0</v>
      </c>
      <c r="M77" s="18"/>
      <c r="N77" s="18"/>
      <c r="O77" s="18"/>
    </row>
    <row r="78" spans="1:15" ht="78" x14ac:dyDescent="0.3">
      <c r="A78" s="30">
        <f t="shared" si="12"/>
        <v>54</v>
      </c>
      <c r="B78" s="8" t="s">
        <v>98</v>
      </c>
      <c r="C78" s="25">
        <f t="shared" si="2"/>
        <v>99</v>
      </c>
      <c r="D78" s="25">
        <f>198-99</f>
        <v>99</v>
      </c>
      <c r="E78" s="25"/>
      <c r="F78" s="25">
        <f t="shared" si="3"/>
        <v>86.251000000000005</v>
      </c>
      <c r="G78" s="25">
        <v>86.251000000000005</v>
      </c>
      <c r="H78" s="25"/>
      <c r="I78" s="26">
        <f t="shared" si="13"/>
        <v>-12.748999999999995</v>
      </c>
      <c r="J78" s="26">
        <f t="shared" si="14"/>
        <v>-12.748999999999995</v>
      </c>
      <c r="K78" s="26">
        <f t="shared" si="15"/>
        <v>0</v>
      </c>
      <c r="M78" s="18"/>
      <c r="N78" s="18"/>
      <c r="O78" s="18"/>
    </row>
    <row r="79" spans="1:15" ht="78" x14ac:dyDescent="0.3">
      <c r="A79" s="30">
        <f t="shared" si="12"/>
        <v>55</v>
      </c>
      <c r="B79" s="8" t="s">
        <v>97</v>
      </c>
      <c r="C79" s="25">
        <f t="shared" si="2"/>
        <v>99</v>
      </c>
      <c r="D79" s="25">
        <v>99</v>
      </c>
      <c r="E79" s="25"/>
      <c r="F79" s="25">
        <f t="shared" si="3"/>
        <v>86.251000000000005</v>
      </c>
      <c r="G79" s="25">
        <v>86.251000000000005</v>
      </c>
      <c r="H79" s="25"/>
      <c r="I79" s="26">
        <f t="shared" si="13"/>
        <v>-12.748999999999995</v>
      </c>
      <c r="J79" s="26">
        <f t="shared" si="14"/>
        <v>-12.748999999999995</v>
      </c>
      <c r="K79" s="26">
        <f t="shared" si="15"/>
        <v>0</v>
      </c>
      <c r="M79" s="18"/>
      <c r="N79" s="18"/>
      <c r="O79" s="18"/>
    </row>
    <row r="80" spans="1:15" ht="78" x14ac:dyDescent="0.3">
      <c r="A80" s="30">
        <f t="shared" si="12"/>
        <v>56</v>
      </c>
      <c r="B80" s="8" t="s">
        <v>161</v>
      </c>
      <c r="C80" s="25">
        <f t="shared" si="2"/>
        <v>99</v>
      </c>
      <c r="D80" s="25">
        <v>99</v>
      </c>
      <c r="E80" s="25"/>
      <c r="F80" s="25">
        <f t="shared" si="3"/>
        <v>86.251000000000005</v>
      </c>
      <c r="G80" s="25">
        <v>86.251000000000005</v>
      </c>
      <c r="H80" s="25"/>
      <c r="I80" s="26">
        <f t="shared" si="13"/>
        <v>-12.748999999999995</v>
      </c>
      <c r="J80" s="26">
        <f t="shared" si="14"/>
        <v>-12.748999999999995</v>
      </c>
      <c r="K80" s="26">
        <f t="shared" si="15"/>
        <v>0</v>
      </c>
      <c r="M80" s="18"/>
      <c r="N80" s="18"/>
      <c r="O80" s="18"/>
    </row>
    <row r="81" spans="1:15" ht="78" x14ac:dyDescent="0.3">
      <c r="A81" s="30">
        <f t="shared" si="12"/>
        <v>57</v>
      </c>
      <c r="B81" s="8" t="s">
        <v>96</v>
      </c>
      <c r="C81" s="25">
        <f t="shared" si="2"/>
        <v>99</v>
      </c>
      <c r="D81" s="25">
        <v>99</v>
      </c>
      <c r="E81" s="25"/>
      <c r="F81" s="25">
        <f t="shared" si="3"/>
        <v>86.251000000000005</v>
      </c>
      <c r="G81" s="25">
        <v>86.251000000000005</v>
      </c>
      <c r="H81" s="25"/>
      <c r="I81" s="26">
        <f t="shared" si="13"/>
        <v>-12.748999999999995</v>
      </c>
      <c r="J81" s="26">
        <f t="shared" si="14"/>
        <v>-12.748999999999995</v>
      </c>
      <c r="K81" s="26">
        <f t="shared" si="15"/>
        <v>0</v>
      </c>
      <c r="M81" s="18"/>
      <c r="N81" s="18"/>
      <c r="O81" s="18"/>
    </row>
    <row r="82" spans="1:15" ht="78" x14ac:dyDescent="0.3">
      <c r="A82" s="30">
        <f t="shared" si="12"/>
        <v>58</v>
      </c>
      <c r="B82" s="8" t="s">
        <v>95</v>
      </c>
      <c r="C82" s="25">
        <f t="shared" si="2"/>
        <v>99</v>
      </c>
      <c r="D82" s="25">
        <v>99</v>
      </c>
      <c r="E82" s="25"/>
      <c r="F82" s="25">
        <f t="shared" si="3"/>
        <v>86.251000000000005</v>
      </c>
      <c r="G82" s="25">
        <v>86.251000000000005</v>
      </c>
      <c r="H82" s="25"/>
      <c r="I82" s="26">
        <f t="shared" si="13"/>
        <v>-12.748999999999995</v>
      </c>
      <c r="J82" s="26">
        <f t="shared" si="14"/>
        <v>-12.748999999999995</v>
      </c>
      <c r="K82" s="26">
        <f t="shared" si="15"/>
        <v>0</v>
      </c>
      <c r="M82" s="18"/>
      <c r="N82" s="18"/>
      <c r="O82" s="18"/>
    </row>
    <row r="83" spans="1:15" ht="78" x14ac:dyDescent="0.3">
      <c r="A83" s="30">
        <f t="shared" si="12"/>
        <v>59</v>
      </c>
      <c r="B83" s="8" t="s">
        <v>94</v>
      </c>
      <c r="C83" s="25">
        <f t="shared" si="2"/>
        <v>99</v>
      </c>
      <c r="D83" s="25">
        <v>99</v>
      </c>
      <c r="E83" s="25"/>
      <c r="F83" s="25">
        <f t="shared" si="3"/>
        <v>86.251000000000005</v>
      </c>
      <c r="G83" s="25">
        <v>86.251000000000005</v>
      </c>
      <c r="H83" s="25"/>
      <c r="I83" s="26">
        <f t="shared" si="13"/>
        <v>-12.748999999999995</v>
      </c>
      <c r="J83" s="26">
        <f t="shared" si="14"/>
        <v>-12.748999999999995</v>
      </c>
      <c r="K83" s="26">
        <f t="shared" si="15"/>
        <v>0</v>
      </c>
      <c r="M83" s="18"/>
      <c r="N83" s="18"/>
      <c r="O83" s="18"/>
    </row>
    <row r="84" spans="1:15" ht="78" x14ac:dyDescent="0.3">
      <c r="A84" s="30">
        <f t="shared" si="12"/>
        <v>60</v>
      </c>
      <c r="B84" s="8" t="s">
        <v>93</v>
      </c>
      <c r="C84" s="25">
        <f t="shared" si="2"/>
        <v>99</v>
      </c>
      <c r="D84" s="25">
        <v>99</v>
      </c>
      <c r="E84" s="25"/>
      <c r="F84" s="25">
        <f t="shared" si="3"/>
        <v>86.251000000000005</v>
      </c>
      <c r="G84" s="25">
        <v>86.251000000000005</v>
      </c>
      <c r="H84" s="25"/>
      <c r="I84" s="26">
        <f t="shared" si="13"/>
        <v>-12.748999999999995</v>
      </c>
      <c r="J84" s="26">
        <f t="shared" si="14"/>
        <v>-12.748999999999995</v>
      </c>
      <c r="K84" s="26">
        <f t="shared" si="15"/>
        <v>0</v>
      </c>
      <c r="M84" s="18"/>
      <c r="N84" s="18"/>
      <c r="O84" s="18"/>
    </row>
    <row r="85" spans="1:15" ht="78" x14ac:dyDescent="0.3">
      <c r="A85" s="30">
        <f t="shared" si="12"/>
        <v>61</v>
      </c>
      <c r="B85" s="8" t="s">
        <v>145</v>
      </c>
      <c r="C85" s="25">
        <f t="shared" si="2"/>
        <v>99</v>
      </c>
      <c r="D85" s="25">
        <v>99</v>
      </c>
      <c r="E85" s="25"/>
      <c r="F85" s="25">
        <f t="shared" si="3"/>
        <v>86.251000000000005</v>
      </c>
      <c r="G85" s="25">
        <v>86.251000000000005</v>
      </c>
      <c r="H85" s="25"/>
      <c r="I85" s="26">
        <f t="shared" si="13"/>
        <v>-12.748999999999995</v>
      </c>
      <c r="J85" s="26">
        <f t="shared" si="14"/>
        <v>-12.748999999999995</v>
      </c>
      <c r="K85" s="26">
        <f t="shared" si="15"/>
        <v>0</v>
      </c>
      <c r="M85" s="18"/>
      <c r="N85" s="18"/>
      <c r="O85" s="18"/>
    </row>
    <row r="86" spans="1:15" ht="78" x14ac:dyDescent="0.3">
      <c r="A86" s="30">
        <f t="shared" si="12"/>
        <v>62</v>
      </c>
      <c r="B86" s="8" t="s">
        <v>92</v>
      </c>
      <c r="C86" s="25">
        <f t="shared" si="2"/>
        <v>99</v>
      </c>
      <c r="D86" s="25">
        <f>198-99</f>
        <v>99</v>
      </c>
      <c r="E86" s="25"/>
      <c r="F86" s="25">
        <f t="shared" si="3"/>
        <v>86.251000000000005</v>
      </c>
      <c r="G86" s="25">
        <v>86.251000000000005</v>
      </c>
      <c r="H86" s="25"/>
      <c r="I86" s="26">
        <f t="shared" si="13"/>
        <v>-12.748999999999995</v>
      </c>
      <c r="J86" s="26">
        <f t="shared" si="14"/>
        <v>-12.748999999999995</v>
      </c>
      <c r="K86" s="26">
        <f t="shared" si="15"/>
        <v>0</v>
      </c>
      <c r="M86" s="18"/>
      <c r="N86" s="18"/>
      <c r="O86" s="18"/>
    </row>
    <row r="87" spans="1:15" ht="78" x14ac:dyDescent="0.3">
      <c r="A87" s="30">
        <f t="shared" si="12"/>
        <v>63</v>
      </c>
      <c r="B87" s="8" t="s">
        <v>91</v>
      </c>
      <c r="C87" s="25">
        <f t="shared" si="2"/>
        <v>99</v>
      </c>
      <c r="D87" s="25">
        <f>198-99</f>
        <v>99</v>
      </c>
      <c r="E87" s="25"/>
      <c r="F87" s="25">
        <f t="shared" si="3"/>
        <v>86.251000000000005</v>
      </c>
      <c r="G87" s="25">
        <v>86.251000000000005</v>
      </c>
      <c r="H87" s="25"/>
      <c r="I87" s="26">
        <f t="shared" si="13"/>
        <v>-12.748999999999995</v>
      </c>
      <c r="J87" s="26">
        <f t="shared" si="14"/>
        <v>-12.748999999999995</v>
      </c>
      <c r="K87" s="26">
        <f t="shared" si="15"/>
        <v>0</v>
      </c>
      <c r="M87" s="18"/>
      <c r="N87" s="18"/>
      <c r="O87" s="18"/>
    </row>
    <row r="88" spans="1:15" ht="78" x14ac:dyDescent="0.3">
      <c r="A88" s="30">
        <f t="shared" si="12"/>
        <v>64</v>
      </c>
      <c r="B88" s="8" t="s">
        <v>90</v>
      </c>
      <c r="C88" s="25">
        <f t="shared" si="2"/>
        <v>99</v>
      </c>
      <c r="D88" s="25">
        <f>297-198</f>
        <v>99</v>
      </c>
      <c r="E88" s="25"/>
      <c r="F88" s="25">
        <f t="shared" si="3"/>
        <v>86.251000000000005</v>
      </c>
      <c r="G88" s="25">
        <v>86.251000000000005</v>
      </c>
      <c r="H88" s="25"/>
      <c r="I88" s="26">
        <f t="shared" si="13"/>
        <v>-12.748999999999995</v>
      </c>
      <c r="J88" s="26">
        <f t="shared" si="14"/>
        <v>-12.748999999999995</v>
      </c>
      <c r="K88" s="26">
        <f t="shared" si="15"/>
        <v>0</v>
      </c>
      <c r="M88" s="18"/>
      <c r="N88" s="18"/>
      <c r="O88" s="18"/>
    </row>
    <row r="89" spans="1:15" ht="78" x14ac:dyDescent="0.3">
      <c r="A89" s="30">
        <f t="shared" si="12"/>
        <v>65</v>
      </c>
      <c r="B89" s="8" t="s">
        <v>89</v>
      </c>
      <c r="C89" s="25">
        <f t="shared" si="2"/>
        <v>99</v>
      </c>
      <c r="D89" s="25">
        <v>99</v>
      </c>
      <c r="E89" s="25"/>
      <c r="F89" s="25">
        <f t="shared" si="3"/>
        <v>86.251000000000005</v>
      </c>
      <c r="G89" s="25">
        <v>86.251000000000005</v>
      </c>
      <c r="H89" s="25"/>
      <c r="I89" s="26">
        <f t="shared" si="13"/>
        <v>-12.748999999999995</v>
      </c>
      <c r="J89" s="26">
        <f t="shared" si="14"/>
        <v>-12.748999999999995</v>
      </c>
      <c r="K89" s="26">
        <f t="shared" si="15"/>
        <v>0</v>
      </c>
      <c r="M89" s="18"/>
      <c r="N89" s="18"/>
      <c r="O89" s="18"/>
    </row>
    <row r="90" spans="1:15" ht="78" x14ac:dyDescent="0.3">
      <c r="A90" s="30">
        <f t="shared" si="12"/>
        <v>66</v>
      </c>
      <c r="B90" s="8" t="s">
        <v>88</v>
      </c>
      <c r="C90" s="25">
        <f t="shared" si="2"/>
        <v>99</v>
      </c>
      <c r="D90" s="25">
        <v>99</v>
      </c>
      <c r="E90" s="25"/>
      <c r="F90" s="25">
        <f t="shared" si="3"/>
        <v>86.251000000000005</v>
      </c>
      <c r="G90" s="25">
        <v>86.251000000000005</v>
      </c>
      <c r="H90" s="25"/>
      <c r="I90" s="26">
        <f t="shared" si="13"/>
        <v>-12.748999999999995</v>
      </c>
      <c r="J90" s="26">
        <f t="shared" si="14"/>
        <v>-12.748999999999995</v>
      </c>
      <c r="K90" s="26">
        <f t="shared" si="15"/>
        <v>0</v>
      </c>
      <c r="M90" s="18"/>
      <c r="N90" s="18"/>
      <c r="O90" s="18"/>
    </row>
    <row r="91" spans="1:15" ht="78" x14ac:dyDescent="0.3">
      <c r="A91" s="30">
        <f t="shared" ref="A91:A154" si="16">SUM(A90+1)</f>
        <v>67</v>
      </c>
      <c r="B91" s="8" t="s">
        <v>87</v>
      </c>
      <c r="C91" s="25">
        <f t="shared" si="2"/>
        <v>99</v>
      </c>
      <c r="D91" s="25">
        <v>99</v>
      </c>
      <c r="E91" s="25"/>
      <c r="F91" s="25">
        <f t="shared" si="3"/>
        <v>86.251000000000005</v>
      </c>
      <c r="G91" s="25">
        <v>86.251000000000005</v>
      </c>
      <c r="H91" s="25"/>
      <c r="I91" s="26">
        <f t="shared" si="13"/>
        <v>-12.748999999999995</v>
      </c>
      <c r="J91" s="26">
        <f t="shared" si="14"/>
        <v>-12.748999999999995</v>
      </c>
      <c r="K91" s="26">
        <f t="shared" si="15"/>
        <v>0</v>
      </c>
      <c r="M91" s="18"/>
      <c r="N91" s="18"/>
      <c r="O91" s="18"/>
    </row>
    <row r="92" spans="1:15" ht="78" x14ac:dyDescent="0.3">
      <c r="A92" s="30">
        <f t="shared" si="16"/>
        <v>68</v>
      </c>
      <c r="B92" s="8" t="s">
        <v>86</v>
      </c>
      <c r="C92" s="25">
        <f t="shared" si="2"/>
        <v>297</v>
      </c>
      <c r="D92" s="25">
        <f>594-297</f>
        <v>297</v>
      </c>
      <c r="E92" s="25"/>
      <c r="F92" s="25">
        <f t="shared" si="3"/>
        <v>258.75200000000001</v>
      </c>
      <c r="G92" s="25">
        <v>258.75200000000001</v>
      </c>
      <c r="H92" s="25"/>
      <c r="I92" s="26">
        <f t="shared" si="13"/>
        <v>-38.24799999999999</v>
      </c>
      <c r="J92" s="26">
        <f t="shared" si="14"/>
        <v>-38.24799999999999</v>
      </c>
      <c r="K92" s="26">
        <f t="shared" si="15"/>
        <v>0</v>
      </c>
      <c r="M92" s="18"/>
      <c r="N92" s="18"/>
      <c r="O92" s="18"/>
    </row>
    <row r="93" spans="1:15" ht="78" x14ac:dyDescent="0.3">
      <c r="A93" s="30">
        <f t="shared" si="16"/>
        <v>69</v>
      </c>
      <c r="B93" s="8" t="s">
        <v>85</v>
      </c>
      <c r="C93" s="25">
        <f t="shared" si="2"/>
        <v>99</v>
      </c>
      <c r="D93" s="25">
        <v>99</v>
      </c>
      <c r="E93" s="25"/>
      <c r="F93" s="25">
        <f t="shared" si="3"/>
        <v>86.251000000000005</v>
      </c>
      <c r="G93" s="25">
        <v>86.251000000000005</v>
      </c>
      <c r="H93" s="25"/>
      <c r="I93" s="26">
        <f t="shared" si="13"/>
        <v>-12.748999999999995</v>
      </c>
      <c r="J93" s="26">
        <f t="shared" si="14"/>
        <v>-12.748999999999995</v>
      </c>
      <c r="K93" s="26">
        <f t="shared" si="15"/>
        <v>0</v>
      </c>
      <c r="M93" s="18"/>
      <c r="N93" s="18"/>
      <c r="O93" s="18"/>
    </row>
    <row r="94" spans="1:15" ht="78" x14ac:dyDescent="0.3">
      <c r="A94" s="30">
        <f t="shared" si="16"/>
        <v>70</v>
      </c>
      <c r="B94" s="8" t="s">
        <v>84</v>
      </c>
      <c r="C94" s="25">
        <f t="shared" si="2"/>
        <v>99</v>
      </c>
      <c r="D94" s="25">
        <v>99</v>
      </c>
      <c r="E94" s="25"/>
      <c r="F94" s="25">
        <f t="shared" si="3"/>
        <v>86.251000000000005</v>
      </c>
      <c r="G94" s="25">
        <v>86.251000000000005</v>
      </c>
      <c r="H94" s="25"/>
      <c r="I94" s="26">
        <f t="shared" si="13"/>
        <v>-12.748999999999995</v>
      </c>
      <c r="J94" s="26">
        <f t="shared" si="14"/>
        <v>-12.748999999999995</v>
      </c>
      <c r="K94" s="26">
        <f t="shared" si="15"/>
        <v>0</v>
      </c>
      <c r="M94" s="18"/>
      <c r="N94" s="18"/>
      <c r="O94" s="18"/>
    </row>
    <row r="95" spans="1:15" ht="78" x14ac:dyDescent="0.3">
      <c r="A95" s="30">
        <f t="shared" si="16"/>
        <v>71</v>
      </c>
      <c r="B95" s="8" t="s">
        <v>83</v>
      </c>
      <c r="C95" s="25">
        <f t="shared" si="2"/>
        <v>99</v>
      </c>
      <c r="D95" s="25">
        <v>99</v>
      </c>
      <c r="E95" s="25"/>
      <c r="F95" s="25">
        <f t="shared" si="3"/>
        <v>86.251000000000005</v>
      </c>
      <c r="G95" s="25">
        <v>86.251000000000005</v>
      </c>
      <c r="H95" s="25"/>
      <c r="I95" s="26">
        <f t="shared" si="13"/>
        <v>-12.748999999999995</v>
      </c>
      <c r="J95" s="26">
        <f t="shared" si="14"/>
        <v>-12.748999999999995</v>
      </c>
      <c r="K95" s="26">
        <f t="shared" si="15"/>
        <v>0</v>
      </c>
      <c r="M95" s="18"/>
      <c r="N95" s="18"/>
      <c r="O95" s="18"/>
    </row>
    <row r="96" spans="1:15" ht="78" x14ac:dyDescent="0.3">
      <c r="A96" s="30">
        <f t="shared" si="16"/>
        <v>72</v>
      </c>
      <c r="B96" s="8" t="s">
        <v>82</v>
      </c>
      <c r="C96" s="25">
        <f t="shared" si="2"/>
        <v>99</v>
      </c>
      <c r="D96" s="25">
        <v>99</v>
      </c>
      <c r="E96" s="25"/>
      <c r="F96" s="25">
        <f t="shared" si="3"/>
        <v>86.251000000000005</v>
      </c>
      <c r="G96" s="25">
        <v>86.251000000000005</v>
      </c>
      <c r="H96" s="25"/>
      <c r="I96" s="26">
        <f t="shared" si="13"/>
        <v>-12.748999999999995</v>
      </c>
      <c r="J96" s="26">
        <f t="shared" si="14"/>
        <v>-12.748999999999995</v>
      </c>
      <c r="K96" s="26">
        <f t="shared" si="15"/>
        <v>0</v>
      </c>
      <c r="M96" s="18"/>
      <c r="N96" s="18"/>
      <c r="O96" s="18"/>
    </row>
    <row r="97" spans="1:15" ht="78" x14ac:dyDescent="0.3">
      <c r="A97" s="30">
        <f t="shared" si="16"/>
        <v>73</v>
      </c>
      <c r="B97" s="8" t="s">
        <v>81</v>
      </c>
      <c r="C97" s="25">
        <f t="shared" si="2"/>
        <v>99</v>
      </c>
      <c r="D97" s="25">
        <v>99</v>
      </c>
      <c r="E97" s="25"/>
      <c r="F97" s="25">
        <f t="shared" si="3"/>
        <v>86.251000000000005</v>
      </c>
      <c r="G97" s="25">
        <v>86.251000000000005</v>
      </c>
      <c r="H97" s="25"/>
      <c r="I97" s="26">
        <f t="shared" si="13"/>
        <v>-12.748999999999995</v>
      </c>
      <c r="J97" s="26">
        <f t="shared" si="14"/>
        <v>-12.748999999999995</v>
      </c>
      <c r="K97" s="26">
        <f t="shared" si="15"/>
        <v>0</v>
      </c>
      <c r="M97" s="18"/>
      <c r="N97" s="18"/>
      <c r="O97" s="18"/>
    </row>
    <row r="98" spans="1:15" ht="78" x14ac:dyDescent="0.3">
      <c r="A98" s="30">
        <f t="shared" si="16"/>
        <v>74</v>
      </c>
      <c r="B98" s="8" t="s">
        <v>80</v>
      </c>
      <c r="C98" s="25">
        <f t="shared" si="2"/>
        <v>99</v>
      </c>
      <c r="D98" s="25">
        <v>99</v>
      </c>
      <c r="E98" s="25"/>
      <c r="F98" s="25">
        <f t="shared" si="3"/>
        <v>86.251000000000005</v>
      </c>
      <c r="G98" s="25">
        <v>86.251000000000005</v>
      </c>
      <c r="H98" s="25"/>
      <c r="I98" s="26">
        <f t="shared" si="13"/>
        <v>-12.748999999999995</v>
      </c>
      <c r="J98" s="26">
        <f t="shared" si="14"/>
        <v>-12.748999999999995</v>
      </c>
      <c r="K98" s="26">
        <f t="shared" si="15"/>
        <v>0</v>
      </c>
      <c r="M98" s="18"/>
      <c r="N98" s="18"/>
      <c r="O98" s="18"/>
    </row>
    <row r="99" spans="1:15" ht="78" x14ac:dyDescent="0.3">
      <c r="A99" s="30">
        <f t="shared" si="16"/>
        <v>75</v>
      </c>
      <c r="B99" s="8" t="s">
        <v>79</v>
      </c>
      <c r="C99" s="25">
        <f t="shared" si="2"/>
        <v>99</v>
      </c>
      <c r="D99" s="25">
        <v>99</v>
      </c>
      <c r="E99" s="25"/>
      <c r="F99" s="25">
        <f t="shared" si="3"/>
        <v>86.251000000000005</v>
      </c>
      <c r="G99" s="25">
        <v>86.251000000000005</v>
      </c>
      <c r="H99" s="25"/>
      <c r="I99" s="26">
        <f t="shared" si="13"/>
        <v>-12.748999999999995</v>
      </c>
      <c r="J99" s="26">
        <f t="shared" si="14"/>
        <v>-12.748999999999995</v>
      </c>
      <c r="K99" s="26">
        <f t="shared" si="15"/>
        <v>0</v>
      </c>
      <c r="M99" s="18"/>
      <c r="N99" s="18"/>
      <c r="O99" s="18"/>
    </row>
    <row r="100" spans="1:15" ht="78" x14ac:dyDescent="0.3">
      <c r="A100" s="30">
        <f t="shared" si="16"/>
        <v>76</v>
      </c>
      <c r="B100" s="8" t="s">
        <v>78</v>
      </c>
      <c r="C100" s="25">
        <f t="shared" si="2"/>
        <v>99</v>
      </c>
      <c r="D100" s="25">
        <v>99</v>
      </c>
      <c r="E100" s="25"/>
      <c r="F100" s="25">
        <f t="shared" si="3"/>
        <v>86.251000000000005</v>
      </c>
      <c r="G100" s="25">
        <v>86.251000000000005</v>
      </c>
      <c r="H100" s="25"/>
      <c r="I100" s="26">
        <f t="shared" si="13"/>
        <v>-12.748999999999995</v>
      </c>
      <c r="J100" s="26">
        <f t="shared" si="14"/>
        <v>-12.748999999999995</v>
      </c>
      <c r="K100" s="26">
        <f t="shared" si="15"/>
        <v>0</v>
      </c>
      <c r="M100" s="18"/>
      <c r="N100" s="18"/>
      <c r="O100" s="18"/>
    </row>
    <row r="101" spans="1:15" ht="78" x14ac:dyDescent="0.3">
      <c r="A101" s="30">
        <f t="shared" si="16"/>
        <v>77</v>
      </c>
      <c r="B101" s="8" t="s">
        <v>77</v>
      </c>
      <c r="C101" s="25">
        <f t="shared" si="2"/>
        <v>99</v>
      </c>
      <c r="D101" s="25">
        <v>99</v>
      </c>
      <c r="E101" s="25"/>
      <c r="F101" s="25">
        <f t="shared" si="3"/>
        <v>86.251000000000005</v>
      </c>
      <c r="G101" s="25">
        <v>86.251000000000005</v>
      </c>
      <c r="H101" s="25"/>
      <c r="I101" s="26">
        <f t="shared" si="13"/>
        <v>-12.748999999999995</v>
      </c>
      <c r="J101" s="26">
        <f t="shared" si="14"/>
        <v>-12.748999999999995</v>
      </c>
      <c r="K101" s="26">
        <f t="shared" si="15"/>
        <v>0</v>
      </c>
      <c r="M101" s="18"/>
      <c r="N101" s="18"/>
      <c r="O101" s="18"/>
    </row>
    <row r="102" spans="1:15" ht="78" x14ac:dyDescent="0.3">
      <c r="A102" s="30">
        <f t="shared" si="16"/>
        <v>78</v>
      </c>
      <c r="B102" s="8" t="s">
        <v>76</v>
      </c>
      <c r="C102" s="25">
        <f t="shared" si="2"/>
        <v>99</v>
      </c>
      <c r="D102" s="25">
        <f>297-198</f>
        <v>99</v>
      </c>
      <c r="E102" s="25"/>
      <c r="F102" s="25">
        <f t="shared" si="3"/>
        <v>86.251000000000005</v>
      </c>
      <c r="G102" s="25">
        <v>86.251000000000005</v>
      </c>
      <c r="H102" s="25"/>
      <c r="I102" s="26">
        <f t="shared" si="13"/>
        <v>-12.748999999999995</v>
      </c>
      <c r="J102" s="26">
        <f t="shared" si="14"/>
        <v>-12.748999999999995</v>
      </c>
      <c r="K102" s="26">
        <f t="shared" si="15"/>
        <v>0</v>
      </c>
      <c r="M102" s="18"/>
      <c r="N102" s="18"/>
      <c r="O102" s="18"/>
    </row>
    <row r="103" spans="1:15" ht="78" x14ac:dyDescent="0.3">
      <c r="A103" s="30">
        <f t="shared" si="16"/>
        <v>79</v>
      </c>
      <c r="B103" s="8" t="s">
        <v>75</v>
      </c>
      <c r="C103" s="25">
        <f t="shared" si="2"/>
        <v>99</v>
      </c>
      <c r="D103" s="25">
        <f>297-198</f>
        <v>99</v>
      </c>
      <c r="E103" s="25"/>
      <c r="F103" s="25">
        <f t="shared" si="3"/>
        <v>86.251000000000005</v>
      </c>
      <c r="G103" s="25">
        <v>86.251000000000005</v>
      </c>
      <c r="H103" s="25"/>
      <c r="I103" s="26">
        <f t="shared" si="13"/>
        <v>-12.748999999999995</v>
      </c>
      <c r="J103" s="26">
        <f t="shared" si="14"/>
        <v>-12.748999999999995</v>
      </c>
      <c r="K103" s="26">
        <f t="shared" si="15"/>
        <v>0</v>
      </c>
      <c r="M103" s="18"/>
      <c r="N103" s="18"/>
      <c r="O103" s="18"/>
    </row>
    <row r="104" spans="1:15" ht="78" x14ac:dyDescent="0.3">
      <c r="A104" s="30">
        <f t="shared" si="16"/>
        <v>80</v>
      </c>
      <c r="B104" s="8" t="s">
        <v>146</v>
      </c>
      <c r="C104" s="25">
        <f t="shared" si="2"/>
        <v>99</v>
      </c>
      <c r="D104" s="25">
        <v>99</v>
      </c>
      <c r="E104" s="25"/>
      <c r="F104" s="25">
        <f t="shared" si="3"/>
        <v>86.251000000000005</v>
      </c>
      <c r="G104" s="25">
        <v>86.251000000000005</v>
      </c>
      <c r="H104" s="25"/>
      <c r="I104" s="26">
        <f t="shared" si="13"/>
        <v>-12.748999999999995</v>
      </c>
      <c r="J104" s="26">
        <f t="shared" si="14"/>
        <v>-12.748999999999995</v>
      </c>
      <c r="K104" s="26">
        <f t="shared" si="15"/>
        <v>0</v>
      </c>
      <c r="M104" s="18"/>
      <c r="N104" s="18"/>
      <c r="O104" s="18"/>
    </row>
    <row r="105" spans="1:15" ht="78" x14ac:dyDescent="0.3">
      <c r="A105" s="30">
        <f t="shared" si="16"/>
        <v>81</v>
      </c>
      <c r="B105" s="8" t="s">
        <v>74</v>
      </c>
      <c r="C105" s="25">
        <f t="shared" si="2"/>
        <v>99</v>
      </c>
      <c r="D105" s="25">
        <v>99</v>
      </c>
      <c r="E105" s="25"/>
      <c r="F105" s="25">
        <f t="shared" si="3"/>
        <v>86.251000000000005</v>
      </c>
      <c r="G105" s="25">
        <v>86.251000000000005</v>
      </c>
      <c r="H105" s="25"/>
      <c r="I105" s="26">
        <f t="shared" si="13"/>
        <v>-12.748999999999995</v>
      </c>
      <c r="J105" s="26">
        <f t="shared" si="14"/>
        <v>-12.748999999999995</v>
      </c>
      <c r="K105" s="26">
        <f t="shared" si="15"/>
        <v>0</v>
      </c>
      <c r="M105" s="18"/>
      <c r="N105" s="18"/>
      <c r="O105" s="18"/>
    </row>
    <row r="106" spans="1:15" ht="78" x14ac:dyDescent="0.3">
      <c r="A106" s="30">
        <f t="shared" si="16"/>
        <v>82</v>
      </c>
      <c r="B106" s="8" t="s">
        <v>73</v>
      </c>
      <c r="C106" s="25">
        <f t="shared" si="2"/>
        <v>99</v>
      </c>
      <c r="D106" s="25">
        <v>99</v>
      </c>
      <c r="E106" s="25"/>
      <c r="F106" s="25">
        <f t="shared" si="3"/>
        <v>86.251000000000005</v>
      </c>
      <c r="G106" s="25">
        <v>86.251000000000005</v>
      </c>
      <c r="H106" s="25"/>
      <c r="I106" s="26">
        <f t="shared" si="13"/>
        <v>-12.748999999999995</v>
      </c>
      <c r="J106" s="26">
        <f t="shared" si="14"/>
        <v>-12.748999999999995</v>
      </c>
      <c r="K106" s="26">
        <f t="shared" si="15"/>
        <v>0</v>
      </c>
      <c r="M106" s="18"/>
      <c r="N106" s="18"/>
      <c r="O106" s="18"/>
    </row>
    <row r="107" spans="1:15" ht="58.5" x14ac:dyDescent="0.3">
      <c r="A107" s="30">
        <f t="shared" si="16"/>
        <v>83</v>
      </c>
      <c r="B107" s="8" t="s">
        <v>147</v>
      </c>
      <c r="C107" s="25">
        <f t="shared" si="2"/>
        <v>99</v>
      </c>
      <c r="D107" s="25">
        <v>99</v>
      </c>
      <c r="E107" s="25"/>
      <c r="F107" s="25">
        <f t="shared" si="3"/>
        <v>86.251000000000005</v>
      </c>
      <c r="G107" s="25">
        <v>86.251000000000005</v>
      </c>
      <c r="H107" s="25"/>
      <c r="I107" s="26">
        <f t="shared" si="13"/>
        <v>-12.748999999999995</v>
      </c>
      <c r="J107" s="26">
        <f t="shared" si="14"/>
        <v>-12.748999999999995</v>
      </c>
      <c r="K107" s="26">
        <f t="shared" si="15"/>
        <v>0</v>
      </c>
      <c r="M107" s="18"/>
      <c r="N107" s="18"/>
      <c r="O107" s="18"/>
    </row>
    <row r="108" spans="1:15" ht="78" x14ac:dyDescent="0.3">
      <c r="A108" s="30">
        <f t="shared" si="16"/>
        <v>84</v>
      </c>
      <c r="B108" s="8" t="s">
        <v>165</v>
      </c>
      <c r="C108" s="25">
        <f t="shared" si="2"/>
        <v>99</v>
      </c>
      <c r="D108" s="25">
        <v>99</v>
      </c>
      <c r="E108" s="25"/>
      <c r="F108" s="25">
        <f t="shared" si="3"/>
        <v>86.251000000000005</v>
      </c>
      <c r="G108" s="25">
        <v>86.251000000000005</v>
      </c>
      <c r="H108" s="25"/>
      <c r="I108" s="26">
        <f t="shared" si="13"/>
        <v>-12.748999999999995</v>
      </c>
      <c r="J108" s="26">
        <f t="shared" si="14"/>
        <v>-12.748999999999995</v>
      </c>
      <c r="K108" s="26">
        <f t="shared" si="15"/>
        <v>0</v>
      </c>
      <c r="M108" s="18"/>
      <c r="N108" s="18"/>
      <c r="O108" s="18"/>
    </row>
    <row r="109" spans="1:15" ht="78" x14ac:dyDescent="0.3">
      <c r="A109" s="30">
        <f t="shared" si="16"/>
        <v>85</v>
      </c>
      <c r="B109" s="8" t="s">
        <v>72</v>
      </c>
      <c r="C109" s="25">
        <f t="shared" si="2"/>
        <v>99</v>
      </c>
      <c r="D109" s="25">
        <v>99</v>
      </c>
      <c r="E109" s="25"/>
      <c r="F109" s="25">
        <f t="shared" si="3"/>
        <v>86.251000000000005</v>
      </c>
      <c r="G109" s="25">
        <v>86.251000000000005</v>
      </c>
      <c r="H109" s="25"/>
      <c r="I109" s="26">
        <f t="shared" si="13"/>
        <v>-12.748999999999995</v>
      </c>
      <c r="J109" s="26">
        <f t="shared" si="14"/>
        <v>-12.748999999999995</v>
      </c>
      <c r="K109" s="26">
        <f t="shared" si="15"/>
        <v>0</v>
      </c>
      <c r="M109" s="18"/>
      <c r="N109" s="18"/>
      <c r="O109" s="18"/>
    </row>
    <row r="110" spans="1:15" ht="78" x14ac:dyDescent="0.3">
      <c r="A110" s="30">
        <f t="shared" si="16"/>
        <v>86</v>
      </c>
      <c r="B110" s="8" t="s">
        <v>71</v>
      </c>
      <c r="C110" s="25">
        <f t="shared" si="2"/>
        <v>99</v>
      </c>
      <c r="D110" s="25">
        <v>99</v>
      </c>
      <c r="E110" s="25"/>
      <c r="F110" s="25">
        <f t="shared" si="3"/>
        <v>86.251000000000005</v>
      </c>
      <c r="G110" s="25">
        <v>86.251000000000005</v>
      </c>
      <c r="H110" s="25"/>
      <c r="I110" s="26">
        <f t="shared" si="13"/>
        <v>-12.748999999999995</v>
      </c>
      <c r="J110" s="26">
        <f t="shared" si="14"/>
        <v>-12.748999999999995</v>
      </c>
      <c r="K110" s="26">
        <f t="shared" si="15"/>
        <v>0</v>
      </c>
      <c r="M110" s="18"/>
      <c r="N110" s="18"/>
      <c r="O110" s="18"/>
    </row>
    <row r="111" spans="1:15" ht="78" x14ac:dyDescent="0.3">
      <c r="A111" s="30">
        <f t="shared" si="16"/>
        <v>87</v>
      </c>
      <c r="B111" s="8" t="s">
        <v>70</v>
      </c>
      <c r="C111" s="25">
        <f t="shared" si="2"/>
        <v>99</v>
      </c>
      <c r="D111" s="25">
        <v>99</v>
      </c>
      <c r="E111" s="25"/>
      <c r="F111" s="25">
        <f t="shared" si="3"/>
        <v>86.251000000000005</v>
      </c>
      <c r="G111" s="25">
        <v>86.251000000000005</v>
      </c>
      <c r="H111" s="25"/>
      <c r="I111" s="26">
        <f t="shared" si="13"/>
        <v>-12.748999999999995</v>
      </c>
      <c r="J111" s="26">
        <f t="shared" si="14"/>
        <v>-12.748999999999995</v>
      </c>
      <c r="K111" s="26">
        <f t="shared" si="15"/>
        <v>0</v>
      </c>
      <c r="M111" s="18"/>
      <c r="N111" s="18"/>
      <c r="O111" s="18"/>
    </row>
    <row r="112" spans="1:15" ht="78" x14ac:dyDescent="0.3">
      <c r="A112" s="30">
        <f t="shared" si="16"/>
        <v>88</v>
      </c>
      <c r="B112" s="8" t="s">
        <v>148</v>
      </c>
      <c r="C112" s="25">
        <f t="shared" si="2"/>
        <v>99</v>
      </c>
      <c r="D112" s="25">
        <v>99</v>
      </c>
      <c r="E112" s="25"/>
      <c r="F112" s="25">
        <f t="shared" si="3"/>
        <v>86.251000000000005</v>
      </c>
      <c r="G112" s="25">
        <v>86.251000000000005</v>
      </c>
      <c r="H112" s="25"/>
      <c r="I112" s="26">
        <f t="shared" si="13"/>
        <v>-12.748999999999995</v>
      </c>
      <c r="J112" s="26">
        <f t="shared" si="14"/>
        <v>-12.748999999999995</v>
      </c>
      <c r="K112" s="26">
        <f t="shared" si="15"/>
        <v>0</v>
      </c>
      <c r="M112" s="18"/>
      <c r="N112" s="18"/>
      <c r="O112" s="18"/>
    </row>
    <row r="113" spans="1:15" ht="78" x14ac:dyDescent="0.3">
      <c r="A113" s="30">
        <f t="shared" si="16"/>
        <v>89</v>
      </c>
      <c r="B113" s="8" t="s">
        <v>69</v>
      </c>
      <c r="C113" s="25">
        <f t="shared" si="2"/>
        <v>198</v>
      </c>
      <c r="D113" s="25">
        <f>495-297</f>
        <v>198</v>
      </c>
      <c r="E113" s="25"/>
      <c r="F113" s="25">
        <f t="shared" si="3"/>
        <v>172.50200000000001</v>
      </c>
      <c r="G113" s="25">
        <v>172.50200000000001</v>
      </c>
      <c r="H113" s="25"/>
      <c r="I113" s="26">
        <f t="shared" ref="I113:I151" si="17">J113+K113</f>
        <v>-25.49799999999999</v>
      </c>
      <c r="J113" s="26">
        <f t="shared" ref="J113:J151" si="18">G113-D113</f>
        <v>-25.49799999999999</v>
      </c>
      <c r="K113" s="26">
        <f t="shared" ref="K113:K151" si="19">H113-E113</f>
        <v>0</v>
      </c>
      <c r="M113" s="18"/>
      <c r="N113" s="18"/>
      <c r="O113" s="18"/>
    </row>
    <row r="114" spans="1:15" ht="78" x14ac:dyDescent="0.3">
      <c r="A114" s="30">
        <f t="shared" si="16"/>
        <v>90</v>
      </c>
      <c r="B114" s="8" t="s">
        <v>68</v>
      </c>
      <c r="C114" s="25">
        <f t="shared" si="2"/>
        <v>99</v>
      </c>
      <c r="D114" s="25">
        <v>99</v>
      </c>
      <c r="E114" s="25"/>
      <c r="F114" s="25">
        <f t="shared" si="3"/>
        <v>86.251000000000005</v>
      </c>
      <c r="G114" s="25">
        <v>86.251000000000005</v>
      </c>
      <c r="H114" s="25"/>
      <c r="I114" s="26">
        <f t="shared" si="17"/>
        <v>-12.748999999999995</v>
      </c>
      <c r="J114" s="26">
        <f t="shared" si="18"/>
        <v>-12.748999999999995</v>
      </c>
      <c r="K114" s="26">
        <f t="shared" si="19"/>
        <v>0</v>
      </c>
      <c r="M114" s="18"/>
      <c r="N114" s="18"/>
      <c r="O114" s="18"/>
    </row>
    <row r="115" spans="1:15" ht="78" x14ac:dyDescent="0.3">
      <c r="A115" s="30">
        <f t="shared" si="16"/>
        <v>91</v>
      </c>
      <c r="B115" s="8" t="s">
        <v>149</v>
      </c>
      <c r="C115" s="25">
        <f t="shared" si="2"/>
        <v>99</v>
      </c>
      <c r="D115" s="25">
        <v>99</v>
      </c>
      <c r="E115" s="25"/>
      <c r="F115" s="25">
        <f t="shared" si="3"/>
        <v>86.251000000000005</v>
      </c>
      <c r="G115" s="25">
        <v>86.251000000000005</v>
      </c>
      <c r="H115" s="25"/>
      <c r="I115" s="26">
        <f t="shared" si="17"/>
        <v>-12.748999999999995</v>
      </c>
      <c r="J115" s="26">
        <f t="shared" si="18"/>
        <v>-12.748999999999995</v>
      </c>
      <c r="K115" s="26">
        <f t="shared" si="19"/>
        <v>0</v>
      </c>
      <c r="M115" s="18"/>
      <c r="N115" s="18"/>
      <c r="O115" s="18"/>
    </row>
    <row r="116" spans="1:15" ht="78" x14ac:dyDescent="0.3">
      <c r="A116" s="30">
        <f t="shared" si="16"/>
        <v>92</v>
      </c>
      <c r="B116" s="8" t="s">
        <v>67</v>
      </c>
      <c r="C116" s="25">
        <f t="shared" si="2"/>
        <v>99</v>
      </c>
      <c r="D116" s="25">
        <v>99</v>
      </c>
      <c r="E116" s="25"/>
      <c r="F116" s="25">
        <f t="shared" si="3"/>
        <v>86.251000000000005</v>
      </c>
      <c r="G116" s="25">
        <v>86.251000000000005</v>
      </c>
      <c r="H116" s="25"/>
      <c r="I116" s="26">
        <f t="shared" si="17"/>
        <v>-12.748999999999995</v>
      </c>
      <c r="J116" s="26">
        <f t="shared" si="18"/>
        <v>-12.748999999999995</v>
      </c>
      <c r="K116" s="26">
        <f t="shared" si="19"/>
        <v>0</v>
      </c>
      <c r="M116" s="18"/>
      <c r="N116" s="18"/>
      <c r="O116" s="18"/>
    </row>
    <row r="117" spans="1:15" ht="78" x14ac:dyDescent="0.3">
      <c r="A117" s="30">
        <f t="shared" si="16"/>
        <v>93</v>
      </c>
      <c r="B117" s="8" t="s">
        <v>66</v>
      </c>
      <c r="C117" s="25">
        <f t="shared" si="2"/>
        <v>99</v>
      </c>
      <c r="D117" s="25">
        <v>99</v>
      </c>
      <c r="E117" s="25"/>
      <c r="F117" s="25">
        <f t="shared" si="3"/>
        <v>86.251000000000005</v>
      </c>
      <c r="G117" s="25">
        <v>86.251000000000005</v>
      </c>
      <c r="H117" s="25"/>
      <c r="I117" s="26">
        <f t="shared" si="17"/>
        <v>-12.748999999999995</v>
      </c>
      <c r="J117" s="26">
        <f t="shared" si="18"/>
        <v>-12.748999999999995</v>
      </c>
      <c r="K117" s="26">
        <f t="shared" si="19"/>
        <v>0</v>
      </c>
      <c r="M117" s="18"/>
      <c r="N117" s="18"/>
      <c r="O117" s="18"/>
    </row>
    <row r="118" spans="1:15" ht="78" x14ac:dyDescent="0.3">
      <c r="A118" s="30">
        <f t="shared" si="16"/>
        <v>94</v>
      </c>
      <c r="B118" s="8" t="s">
        <v>65</v>
      </c>
      <c r="C118" s="25">
        <f t="shared" si="2"/>
        <v>99</v>
      </c>
      <c r="D118" s="25">
        <v>99</v>
      </c>
      <c r="E118" s="25"/>
      <c r="F118" s="25">
        <f t="shared" si="3"/>
        <v>86.251000000000005</v>
      </c>
      <c r="G118" s="25">
        <v>86.251000000000005</v>
      </c>
      <c r="H118" s="25"/>
      <c r="I118" s="26">
        <f t="shared" si="17"/>
        <v>-12.748999999999995</v>
      </c>
      <c r="J118" s="26">
        <f t="shared" si="18"/>
        <v>-12.748999999999995</v>
      </c>
      <c r="K118" s="26">
        <f t="shared" si="19"/>
        <v>0</v>
      </c>
      <c r="M118" s="18"/>
      <c r="N118" s="18"/>
      <c r="O118" s="18"/>
    </row>
    <row r="119" spans="1:15" ht="78" x14ac:dyDescent="0.3">
      <c r="A119" s="30">
        <f t="shared" si="16"/>
        <v>95</v>
      </c>
      <c r="B119" s="8" t="s">
        <v>162</v>
      </c>
      <c r="C119" s="25">
        <f t="shared" si="2"/>
        <v>297</v>
      </c>
      <c r="D119" s="25">
        <f>594-297</f>
        <v>297</v>
      </c>
      <c r="E119" s="25"/>
      <c r="F119" s="25">
        <f t="shared" si="3"/>
        <v>258.75200000000001</v>
      </c>
      <c r="G119" s="25">
        <v>258.75200000000001</v>
      </c>
      <c r="H119" s="25"/>
      <c r="I119" s="26">
        <f t="shared" si="17"/>
        <v>-38.24799999999999</v>
      </c>
      <c r="J119" s="26">
        <f t="shared" si="18"/>
        <v>-38.24799999999999</v>
      </c>
      <c r="K119" s="26">
        <f t="shared" si="19"/>
        <v>0</v>
      </c>
      <c r="M119" s="18"/>
      <c r="N119" s="18"/>
      <c r="O119" s="18"/>
    </row>
    <row r="120" spans="1:15" ht="78" x14ac:dyDescent="0.3">
      <c r="A120" s="30">
        <f t="shared" si="16"/>
        <v>96</v>
      </c>
      <c r="B120" s="8" t="s">
        <v>64</v>
      </c>
      <c r="C120" s="25">
        <f t="shared" si="2"/>
        <v>99</v>
      </c>
      <c r="D120" s="25">
        <v>99</v>
      </c>
      <c r="E120" s="25"/>
      <c r="F120" s="25">
        <f t="shared" si="3"/>
        <v>86.251000000000005</v>
      </c>
      <c r="G120" s="25">
        <v>86.251000000000005</v>
      </c>
      <c r="H120" s="25"/>
      <c r="I120" s="26">
        <f t="shared" si="17"/>
        <v>-12.748999999999995</v>
      </c>
      <c r="J120" s="26">
        <f t="shared" si="18"/>
        <v>-12.748999999999995</v>
      </c>
      <c r="K120" s="26">
        <f t="shared" si="19"/>
        <v>0</v>
      </c>
      <c r="M120" s="18"/>
      <c r="N120" s="18"/>
      <c r="O120" s="18"/>
    </row>
    <row r="121" spans="1:15" ht="78" x14ac:dyDescent="0.3">
      <c r="A121" s="30">
        <f t="shared" si="16"/>
        <v>97</v>
      </c>
      <c r="B121" s="8" t="s">
        <v>63</v>
      </c>
      <c r="C121" s="25">
        <f t="shared" si="2"/>
        <v>99</v>
      </c>
      <c r="D121" s="25">
        <v>99</v>
      </c>
      <c r="E121" s="25"/>
      <c r="F121" s="25">
        <f t="shared" si="3"/>
        <v>86.251000000000005</v>
      </c>
      <c r="G121" s="25">
        <v>86.251000000000005</v>
      </c>
      <c r="H121" s="25"/>
      <c r="I121" s="26">
        <f t="shared" si="17"/>
        <v>-12.748999999999995</v>
      </c>
      <c r="J121" s="26">
        <f t="shared" si="18"/>
        <v>-12.748999999999995</v>
      </c>
      <c r="K121" s="26">
        <f t="shared" si="19"/>
        <v>0</v>
      </c>
      <c r="M121" s="18"/>
      <c r="N121" s="18"/>
      <c r="O121" s="18"/>
    </row>
    <row r="122" spans="1:15" ht="78" x14ac:dyDescent="0.3">
      <c r="A122" s="30">
        <f t="shared" si="16"/>
        <v>98</v>
      </c>
      <c r="B122" s="8" t="s">
        <v>62</v>
      </c>
      <c r="C122" s="25">
        <f t="shared" si="2"/>
        <v>99</v>
      </c>
      <c r="D122" s="25">
        <v>99</v>
      </c>
      <c r="E122" s="25"/>
      <c r="F122" s="25">
        <f t="shared" si="3"/>
        <v>86.251000000000005</v>
      </c>
      <c r="G122" s="25">
        <v>86.251000000000005</v>
      </c>
      <c r="H122" s="25"/>
      <c r="I122" s="26">
        <f t="shared" si="17"/>
        <v>-12.748999999999995</v>
      </c>
      <c r="J122" s="26">
        <f t="shared" si="18"/>
        <v>-12.748999999999995</v>
      </c>
      <c r="K122" s="26">
        <f t="shared" si="19"/>
        <v>0</v>
      </c>
      <c r="M122" s="18"/>
      <c r="N122" s="18"/>
      <c r="O122" s="18"/>
    </row>
    <row r="123" spans="1:15" ht="78" x14ac:dyDescent="0.3">
      <c r="A123" s="30">
        <f t="shared" si="16"/>
        <v>99</v>
      </c>
      <c r="B123" s="8" t="s">
        <v>61</v>
      </c>
      <c r="C123" s="25">
        <f t="shared" si="2"/>
        <v>99</v>
      </c>
      <c r="D123" s="25">
        <v>99</v>
      </c>
      <c r="E123" s="25"/>
      <c r="F123" s="25">
        <f t="shared" si="3"/>
        <v>86.251000000000005</v>
      </c>
      <c r="G123" s="25">
        <v>86.251000000000005</v>
      </c>
      <c r="H123" s="25"/>
      <c r="I123" s="26">
        <f t="shared" si="17"/>
        <v>-12.748999999999995</v>
      </c>
      <c r="J123" s="26">
        <f t="shared" si="18"/>
        <v>-12.748999999999995</v>
      </c>
      <c r="K123" s="26">
        <f t="shared" si="19"/>
        <v>0</v>
      </c>
      <c r="M123" s="18"/>
      <c r="N123" s="18"/>
      <c r="O123" s="18"/>
    </row>
    <row r="124" spans="1:15" ht="78" x14ac:dyDescent="0.3">
      <c r="A124" s="30">
        <f t="shared" si="16"/>
        <v>100</v>
      </c>
      <c r="B124" s="8" t="s">
        <v>60</v>
      </c>
      <c r="C124" s="25">
        <f t="shared" si="2"/>
        <v>99</v>
      </c>
      <c r="D124" s="25">
        <v>99</v>
      </c>
      <c r="E124" s="25"/>
      <c r="F124" s="25">
        <f t="shared" si="3"/>
        <v>86.251000000000005</v>
      </c>
      <c r="G124" s="25">
        <v>86.251000000000005</v>
      </c>
      <c r="H124" s="25"/>
      <c r="I124" s="26">
        <f t="shared" si="17"/>
        <v>-12.748999999999995</v>
      </c>
      <c r="J124" s="26">
        <f t="shared" si="18"/>
        <v>-12.748999999999995</v>
      </c>
      <c r="K124" s="26">
        <f t="shared" si="19"/>
        <v>0</v>
      </c>
      <c r="M124" s="18"/>
      <c r="N124" s="18"/>
      <c r="O124" s="18"/>
    </row>
    <row r="125" spans="1:15" ht="78" x14ac:dyDescent="0.3">
      <c r="A125" s="30">
        <f t="shared" si="16"/>
        <v>101</v>
      </c>
      <c r="B125" s="8" t="s">
        <v>59</v>
      </c>
      <c r="C125" s="25">
        <f t="shared" si="2"/>
        <v>198</v>
      </c>
      <c r="D125" s="25">
        <f>495-297</f>
        <v>198</v>
      </c>
      <c r="E125" s="25"/>
      <c r="F125" s="25">
        <f t="shared" si="3"/>
        <v>172.50200000000001</v>
      </c>
      <c r="G125" s="25">
        <v>172.50200000000001</v>
      </c>
      <c r="H125" s="25"/>
      <c r="I125" s="26">
        <f t="shared" si="17"/>
        <v>-25.49799999999999</v>
      </c>
      <c r="J125" s="26">
        <f t="shared" si="18"/>
        <v>-25.49799999999999</v>
      </c>
      <c r="K125" s="26">
        <f t="shared" si="19"/>
        <v>0</v>
      </c>
      <c r="M125" s="18"/>
      <c r="N125" s="18"/>
      <c r="O125" s="18"/>
    </row>
    <row r="126" spans="1:15" ht="78" x14ac:dyDescent="0.3">
      <c r="A126" s="30">
        <f t="shared" si="16"/>
        <v>102</v>
      </c>
      <c r="B126" s="8" t="s">
        <v>58</v>
      </c>
      <c r="C126" s="25">
        <f t="shared" si="2"/>
        <v>99</v>
      </c>
      <c r="D126" s="25">
        <v>99</v>
      </c>
      <c r="E126" s="25"/>
      <c r="F126" s="25">
        <f t="shared" si="3"/>
        <v>86.251000000000005</v>
      </c>
      <c r="G126" s="25">
        <v>86.251000000000005</v>
      </c>
      <c r="H126" s="25"/>
      <c r="I126" s="26">
        <f t="shared" si="17"/>
        <v>-12.748999999999995</v>
      </c>
      <c r="J126" s="26">
        <f t="shared" si="18"/>
        <v>-12.748999999999995</v>
      </c>
      <c r="K126" s="26">
        <f t="shared" si="19"/>
        <v>0</v>
      </c>
      <c r="M126" s="18"/>
      <c r="N126" s="18"/>
      <c r="O126" s="18"/>
    </row>
    <row r="127" spans="1:15" ht="78" x14ac:dyDescent="0.3">
      <c r="A127" s="30">
        <f t="shared" si="16"/>
        <v>103</v>
      </c>
      <c r="B127" s="8" t="s">
        <v>57</v>
      </c>
      <c r="C127" s="25">
        <f t="shared" si="2"/>
        <v>99</v>
      </c>
      <c r="D127" s="25">
        <v>99</v>
      </c>
      <c r="E127" s="25"/>
      <c r="F127" s="25">
        <f t="shared" si="3"/>
        <v>86.251000000000005</v>
      </c>
      <c r="G127" s="25">
        <v>86.251000000000005</v>
      </c>
      <c r="H127" s="25"/>
      <c r="I127" s="26">
        <f t="shared" si="17"/>
        <v>-12.748999999999995</v>
      </c>
      <c r="J127" s="26">
        <f t="shared" si="18"/>
        <v>-12.748999999999995</v>
      </c>
      <c r="K127" s="26">
        <f t="shared" si="19"/>
        <v>0</v>
      </c>
      <c r="M127" s="18"/>
      <c r="N127" s="18"/>
      <c r="O127" s="18"/>
    </row>
    <row r="128" spans="1:15" ht="78" x14ac:dyDescent="0.3">
      <c r="A128" s="30">
        <f t="shared" si="16"/>
        <v>104</v>
      </c>
      <c r="B128" s="8" t="s">
        <v>56</v>
      </c>
      <c r="C128" s="25">
        <f t="shared" si="2"/>
        <v>99</v>
      </c>
      <c r="D128" s="25">
        <v>99</v>
      </c>
      <c r="E128" s="25"/>
      <c r="F128" s="25">
        <f t="shared" si="3"/>
        <v>86.251000000000005</v>
      </c>
      <c r="G128" s="25">
        <v>86.251000000000005</v>
      </c>
      <c r="H128" s="25"/>
      <c r="I128" s="26">
        <f t="shared" si="17"/>
        <v>-12.748999999999995</v>
      </c>
      <c r="J128" s="26">
        <f t="shared" si="18"/>
        <v>-12.748999999999995</v>
      </c>
      <c r="K128" s="26">
        <f t="shared" si="19"/>
        <v>0</v>
      </c>
      <c r="M128" s="18"/>
      <c r="N128" s="18"/>
      <c r="O128" s="18"/>
    </row>
    <row r="129" spans="1:15" ht="78" x14ac:dyDescent="0.3">
      <c r="A129" s="30">
        <f t="shared" si="16"/>
        <v>105</v>
      </c>
      <c r="B129" s="8" t="s">
        <v>55</v>
      </c>
      <c r="C129" s="25">
        <f t="shared" si="2"/>
        <v>99</v>
      </c>
      <c r="D129" s="25">
        <f>198-99</f>
        <v>99</v>
      </c>
      <c r="E129" s="25"/>
      <c r="F129" s="25">
        <f t="shared" si="3"/>
        <v>86.251000000000005</v>
      </c>
      <c r="G129" s="25">
        <v>86.251000000000005</v>
      </c>
      <c r="H129" s="25"/>
      <c r="I129" s="26">
        <f t="shared" si="17"/>
        <v>-12.748999999999995</v>
      </c>
      <c r="J129" s="26">
        <f t="shared" si="18"/>
        <v>-12.748999999999995</v>
      </c>
      <c r="K129" s="26">
        <f t="shared" si="19"/>
        <v>0</v>
      </c>
      <c r="M129" s="18"/>
      <c r="N129" s="18"/>
      <c r="O129" s="18"/>
    </row>
    <row r="130" spans="1:15" ht="78" x14ac:dyDescent="0.3">
      <c r="A130" s="30">
        <f t="shared" si="16"/>
        <v>106</v>
      </c>
      <c r="B130" s="8" t="s">
        <v>54</v>
      </c>
      <c r="C130" s="25">
        <f t="shared" si="2"/>
        <v>99</v>
      </c>
      <c r="D130" s="25">
        <v>99</v>
      </c>
      <c r="E130" s="25"/>
      <c r="F130" s="25">
        <f t="shared" si="3"/>
        <v>86.251000000000005</v>
      </c>
      <c r="G130" s="25">
        <v>86.251000000000005</v>
      </c>
      <c r="H130" s="25"/>
      <c r="I130" s="26">
        <f t="shared" si="17"/>
        <v>-12.748999999999995</v>
      </c>
      <c r="J130" s="26">
        <f t="shared" si="18"/>
        <v>-12.748999999999995</v>
      </c>
      <c r="K130" s="26">
        <f t="shared" si="19"/>
        <v>0</v>
      </c>
      <c r="M130" s="18"/>
      <c r="N130" s="18"/>
      <c r="O130" s="18"/>
    </row>
    <row r="131" spans="1:15" ht="78" x14ac:dyDescent="0.3">
      <c r="A131" s="30">
        <f t="shared" si="16"/>
        <v>107</v>
      </c>
      <c r="B131" s="8" t="s">
        <v>53</v>
      </c>
      <c r="C131" s="25">
        <f t="shared" si="2"/>
        <v>99</v>
      </c>
      <c r="D131" s="25">
        <v>99</v>
      </c>
      <c r="E131" s="25"/>
      <c r="F131" s="25">
        <f t="shared" si="3"/>
        <v>86.251000000000005</v>
      </c>
      <c r="G131" s="25">
        <v>86.251000000000005</v>
      </c>
      <c r="H131" s="25"/>
      <c r="I131" s="26">
        <f t="shared" si="17"/>
        <v>-12.748999999999995</v>
      </c>
      <c r="J131" s="26">
        <f t="shared" si="18"/>
        <v>-12.748999999999995</v>
      </c>
      <c r="K131" s="26">
        <f t="shared" si="19"/>
        <v>0</v>
      </c>
      <c r="M131" s="18"/>
      <c r="N131" s="18"/>
      <c r="O131" s="18"/>
    </row>
    <row r="132" spans="1:15" ht="78" x14ac:dyDescent="0.3">
      <c r="A132" s="30">
        <f t="shared" si="16"/>
        <v>108</v>
      </c>
      <c r="B132" s="8" t="s">
        <v>52</v>
      </c>
      <c r="C132" s="25">
        <f t="shared" si="2"/>
        <v>99</v>
      </c>
      <c r="D132" s="25">
        <v>99</v>
      </c>
      <c r="E132" s="25"/>
      <c r="F132" s="25">
        <f t="shared" si="3"/>
        <v>86.251000000000005</v>
      </c>
      <c r="G132" s="25">
        <v>86.251000000000005</v>
      </c>
      <c r="H132" s="25"/>
      <c r="I132" s="26">
        <f t="shared" si="17"/>
        <v>-12.748999999999995</v>
      </c>
      <c r="J132" s="26">
        <f t="shared" si="18"/>
        <v>-12.748999999999995</v>
      </c>
      <c r="K132" s="26">
        <f t="shared" si="19"/>
        <v>0</v>
      </c>
      <c r="M132" s="18"/>
      <c r="N132" s="18"/>
      <c r="O132" s="18"/>
    </row>
    <row r="133" spans="1:15" ht="78" x14ac:dyDescent="0.3">
      <c r="A133" s="30">
        <f t="shared" si="16"/>
        <v>109</v>
      </c>
      <c r="B133" s="8" t="s">
        <v>51</v>
      </c>
      <c r="C133" s="25">
        <f t="shared" si="2"/>
        <v>99</v>
      </c>
      <c r="D133" s="25">
        <v>99</v>
      </c>
      <c r="E133" s="25"/>
      <c r="F133" s="25">
        <f t="shared" si="3"/>
        <v>86.251000000000005</v>
      </c>
      <c r="G133" s="25">
        <v>86.251000000000005</v>
      </c>
      <c r="H133" s="25"/>
      <c r="I133" s="26">
        <f t="shared" si="17"/>
        <v>-12.748999999999995</v>
      </c>
      <c r="J133" s="26">
        <f t="shared" si="18"/>
        <v>-12.748999999999995</v>
      </c>
      <c r="K133" s="26">
        <f t="shared" si="19"/>
        <v>0</v>
      </c>
      <c r="M133" s="18"/>
      <c r="N133" s="18"/>
      <c r="O133" s="18"/>
    </row>
    <row r="134" spans="1:15" ht="78" x14ac:dyDescent="0.3">
      <c r="A134" s="30">
        <f t="shared" si="16"/>
        <v>110</v>
      </c>
      <c r="B134" s="8" t="s">
        <v>50</v>
      </c>
      <c r="C134" s="25">
        <f t="shared" si="2"/>
        <v>99</v>
      </c>
      <c r="D134" s="25">
        <v>99</v>
      </c>
      <c r="E134" s="25"/>
      <c r="F134" s="25">
        <f t="shared" si="3"/>
        <v>86.251000000000005</v>
      </c>
      <c r="G134" s="25">
        <v>86.251000000000005</v>
      </c>
      <c r="H134" s="25"/>
      <c r="I134" s="26">
        <f t="shared" si="17"/>
        <v>-12.748999999999995</v>
      </c>
      <c r="J134" s="26">
        <f t="shared" si="18"/>
        <v>-12.748999999999995</v>
      </c>
      <c r="K134" s="26">
        <f t="shared" si="19"/>
        <v>0</v>
      </c>
      <c r="M134" s="18"/>
      <c r="N134" s="18"/>
      <c r="O134" s="18"/>
    </row>
    <row r="135" spans="1:15" ht="78" x14ac:dyDescent="0.3">
      <c r="A135" s="30">
        <f t="shared" si="16"/>
        <v>111</v>
      </c>
      <c r="B135" s="8" t="s">
        <v>49</v>
      </c>
      <c r="C135" s="25">
        <f t="shared" si="2"/>
        <v>99</v>
      </c>
      <c r="D135" s="25">
        <v>99</v>
      </c>
      <c r="E135" s="25"/>
      <c r="F135" s="25">
        <f t="shared" si="3"/>
        <v>86.251000000000005</v>
      </c>
      <c r="G135" s="25">
        <v>86.251000000000005</v>
      </c>
      <c r="H135" s="25"/>
      <c r="I135" s="26">
        <f t="shared" si="17"/>
        <v>-12.748999999999995</v>
      </c>
      <c r="J135" s="26">
        <f t="shared" si="18"/>
        <v>-12.748999999999995</v>
      </c>
      <c r="K135" s="26">
        <f t="shared" si="19"/>
        <v>0</v>
      </c>
      <c r="M135" s="18"/>
      <c r="N135" s="18"/>
      <c r="O135" s="18"/>
    </row>
    <row r="136" spans="1:15" ht="78" x14ac:dyDescent="0.3">
      <c r="A136" s="30">
        <f t="shared" si="16"/>
        <v>112</v>
      </c>
      <c r="B136" s="8" t="s">
        <v>48</v>
      </c>
      <c r="C136" s="25">
        <f t="shared" si="2"/>
        <v>99</v>
      </c>
      <c r="D136" s="25">
        <v>99</v>
      </c>
      <c r="E136" s="25"/>
      <c r="F136" s="25">
        <f t="shared" si="3"/>
        <v>86.251000000000005</v>
      </c>
      <c r="G136" s="25">
        <v>86.251000000000005</v>
      </c>
      <c r="H136" s="25"/>
      <c r="I136" s="26">
        <f t="shared" si="17"/>
        <v>-12.748999999999995</v>
      </c>
      <c r="J136" s="26">
        <f t="shared" si="18"/>
        <v>-12.748999999999995</v>
      </c>
      <c r="K136" s="26">
        <f t="shared" si="19"/>
        <v>0</v>
      </c>
      <c r="M136" s="18"/>
      <c r="N136" s="18"/>
      <c r="O136" s="18"/>
    </row>
    <row r="137" spans="1:15" ht="78" x14ac:dyDescent="0.3">
      <c r="A137" s="30">
        <f t="shared" si="16"/>
        <v>113</v>
      </c>
      <c r="B137" s="8" t="s">
        <v>47</v>
      </c>
      <c r="C137" s="25">
        <f t="shared" si="2"/>
        <v>99</v>
      </c>
      <c r="D137" s="25">
        <f>297-198</f>
        <v>99</v>
      </c>
      <c r="E137" s="25"/>
      <c r="F137" s="25">
        <f t="shared" si="3"/>
        <v>86.251000000000005</v>
      </c>
      <c r="G137" s="25">
        <v>86.251000000000005</v>
      </c>
      <c r="H137" s="25"/>
      <c r="I137" s="26">
        <f t="shared" si="17"/>
        <v>-12.748999999999995</v>
      </c>
      <c r="J137" s="26">
        <f t="shared" si="18"/>
        <v>-12.748999999999995</v>
      </c>
      <c r="K137" s="26">
        <f t="shared" si="19"/>
        <v>0</v>
      </c>
      <c r="M137" s="18"/>
      <c r="N137" s="18"/>
      <c r="O137" s="18"/>
    </row>
    <row r="138" spans="1:15" ht="78" x14ac:dyDescent="0.3">
      <c r="A138" s="30">
        <f t="shared" si="16"/>
        <v>114</v>
      </c>
      <c r="B138" s="8" t="s">
        <v>46</v>
      </c>
      <c r="C138" s="25">
        <f t="shared" si="2"/>
        <v>297</v>
      </c>
      <c r="D138" s="25">
        <f>594-297</f>
        <v>297</v>
      </c>
      <c r="E138" s="25"/>
      <c r="F138" s="25">
        <f t="shared" si="3"/>
        <v>258.75200000000001</v>
      </c>
      <c r="G138" s="25">
        <v>258.75200000000001</v>
      </c>
      <c r="H138" s="25"/>
      <c r="I138" s="26">
        <f t="shared" si="17"/>
        <v>-38.24799999999999</v>
      </c>
      <c r="J138" s="26">
        <f t="shared" si="18"/>
        <v>-38.24799999999999</v>
      </c>
      <c r="K138" s="26">
        <f t="shared" si="19"/>
        <v>0</v>
      </c>
      <c r="M138" s="18"/>
      <c r="N138" s="18"/>
      <c r="O138" s="18"/>
    </row>
    <row r="139" spans="1:15" ht="78" x14ac:dyDescent="0.3">
      <c r="A139" s="30">
        <f t="shared" si="16"/>
        <v>115</v>
      </c>
      <c r="B139" s="8" t="s">
        <v>45</v>
      </c>
      <c r="C139" s="25">
        <f t="shared" si="2"/>
        <v>99</v>
      </c>
      <c r="D139" s="25">
        <f>297-198</f>
        <v>99</v>
      </c>
      <c r="E139" s="25"/>
      <c r="F139" s="25">
        <f t="shared" si="3"/>
        <v>86.251000000000005</v>
      </c>
      <c r="G139" s="25">
        <v>86.251000000000005</v>
      </c>
      <c r="H139" s="25"/>
      <c r="I139" s="26">
        <f t="shared" si="17"/>
        <v>-12.748999999999995</v>
      </c>
      <c r="J139" s="26">
        <f t="shared" si="18"/>
        <v>-12.748999999999995</v>
      </c>
      <c r="K139" s="26">
        <f t="shared" si="19"/>
        <v>0</v>
      </c>
      <c r="M139" s="18"/>
      <c r="N139" s="18"/>
      <c r="O139" s="18"/>
    </row>
    <row r="140" spans="1:15" ht="78" x14ac:dyDescent="0.3">
      <c r="A140" s="30">
        <f t="shared" si="16"/>
        <v>116</v>
      </c>
      <c r="B140" s="8" t="s">
        <v>44</v>
      </c>
      <c r="C140" s="25">
        <f t="shared" si="2"/>
        <v>198</v>
      </c>
      <c r="D140" s="25">
        <f>396-198</f>
        <v>198</v>
      </c>
      <c r="E140" s="25"/>
      <c r="F140" s="25">
        <f t="shared" si="3"/>
        <v>172.50200000000001</v>
      </c>
      <c r="G140" s="25">
        <v>172.50200000000001</v>
      </c>
      <c r="H140" s="25"/>
      <c r="I140" s="26">
        <f t="shared" si="17"/>
        <v>-25.49799999999999</v>
      </c>
      <c r="J140" s="26">
        <f t="shared" si="18"/>
        <v>-25.49799999999999</v>
      </c>
      <c r="K140" s="26">
        <f t="shared" si="19"/>
        <v>0</v>
      </c>
      <c r="M140" s="18"/>
      <c r="N140" s="18"/>
      <c r="O140" s="18"/>
    </row>
    <row r="141" spans="1:15" ht="78" x14ac:dyDescent="0.3">
      <c r="A141" s="30">
        <f t="shared" si="16"/>
        <v>117</v>
      </c>
      <c r="B141" s="8" t="s">
        <v>43</v>
      </c>
      <c r="C141" s="25">
        <f t="shared" si="2"/>
        <v>99</v>
      </c>
      <c r="D141" s="25">
        <v>99</v>
      </c>
      <c r="E141" s="25"/>
      <c r="F141" s="25">
        <f t="shared" si="3"/>
        <v>86.251000000000005</v>
      </c>
      <c r="G141" s="25">
        <v>86.251000000000005</v>
      </c>
      <c r="H141" s="25"/>
      <c r="I141" s="26">
        <f t="shared" si="17"/>
        <v>-12.748999999999995</v>
      </c>
      <c r="J141" s="26">
        <f t="shared" si="18"/>
        <v>-12.748999999999995</v>
      </c>
      <c r="K141" s="26">
        <f t="shared" si="19"/>
        <v>0</v>
      </c>
      <c r="M141" s="18"/>
      <c r="N141" s="18"/>
      <c r="O141" s="18"/>
    </row>
    <row r="142" spans="1:15" ht="78" x14ac:dyDescent="0.3">
      <c r="A142" s="30">
        <f t="shared" si="16"/>
        <v>118</v>
      </c>
      <c r="B142" s="8" t="s">
        <v>42</v>
      </c>
      <c r="C142" s="25">
        <f t="shared" si="2"/>
        <v>99</v>
      </c>
      <c r="D142" s="25">
        <f>297-198</f>
        <v>99</v>
      </c>
      <c r="E142" s="25"/>
      <c r="F142" s="25">
        <f t="shared" si="3"/>
        <v>86.251000000000005</v>
      </c>
      <c r="G142" s="25">
        <v>86.251000000000005</v>
      </c>
      <c r="H142" s="25"/>
      <c r="I142" s="26">
        <f t="shared" si="17"/>
        <v>-12.748999999999995</v>
      </c>
      <c r="J142" s="26">
        <f t="shared" si="18"/>
        <v>-12.748999999999995</v>
      </c>
      <c r="K142" s="26">
        <f t="shared" si="19"/>
        <v>0</v>
      </c>
      <c r="M142" s="18"/>
      <c r="N142" s="18"/>
      <c r="O142" s="18"/>
    </row>
    <row r="143" spans="1:15" ht="78" x14ac:dyDescent="0.3">
      <c r="A143" s="30">
        <f t="shared" si="16"/>
        <v>119</v>
      </c>
      <c r="B143" s="8" t="s">
        <v>41</v>
      </c>
      <c r="C143" s="25">
        <f t="shared" si="2"/>
        <v>99</v>
      </c>
      <c r="D143" s="25">
        <f>297-198</f>
        <v>99</v>
      </c>
      <c r="E143" s="25"/>
      <c r="F143" s="25">
        <f t="shared" si="3"/>
        <v>86.251000000000005</v>
      </c>
      <c r="G143" s="25">
        <v>86.251000000000005</v>
      </c>
      <c r="H143" s="25"/>
      <c r="I143" s="26">
        <f t="shared" si="17"/>
        <v>-12.748999999999995</v>
      </c>
      <c r="J143" s="26">
        <f t="shared" si="18"/>
        <v>-12.748999999999995</v>
      </c>
      <c r="K143" s="26">
        <f t="shared" si="19"/>
        <v>0</v>
      </c>
      <c r="M143" s="18"/>
      <c r="N143" s="18"/>
      <c r="O143" s="18"/>
    </row>
    <row r="144" spans="1:15" ht="78" x14ac:dyDescent="0.3">
      <c r="A144" s="30">
        <f t="shared" si="16"/>
        <v>120</v>
      </c>
      <c r="B144" s="8" t="s">
        <v>40</v>
      </c>
      <c r="C144" s="25">
        <f t="shared" si="2"/>
        <v>99</v>
      </c>
      <c r="D144" s="25">
        <f>198-99</f>
        <v>99</v>
      </c>
      <c r="E144" s="25"/>
      <c r="F144" s="25">
        <f t="shared" si="3"/>
        <v>86.251000000000005</v>
      </c>
      <c r="G144" s="25">
        <v>86.251000000000005</v>
      </c>
      <c r="H144" s="25"/>
      <c r="I144" s="26">
        <f t="shared" si="17"/>
        <v>-12.748999999999995</v>
      </c>
      <c r="J144" s="26">
        <f t="shared" si="18"/>
        <v>-12.748999999999995</v>
      </c>
      <c r="K144" s="26">
        <f t="shared" si="19"/>
        <v>0</v>
      </c>
      <c r="M144" s="18"/>
      <c r="N144" s="18"/>
      <c r="O144" s="18"/>
    </row>
    <row r="145" spans="1:18" ht="78" x14ac:dyDescent="0.3">
      <c r="A145" s="30">
        <f t="shared" si="16"/>
        <v>121</v>
      </c>
      <c r="B145" s="8" t="s">
        <v>39</v>
      </c>
      <c r="C145" s="25">
        <f t="shared" si="2"/>
        <v>693</v>
      </c>
      <c r="D145" s="25">
        <f>1287-495-99</f>
        <v>693</v>
      </c>
      <c r="E145" s="25"/>
      <c r="F145" s="25">
        <f t="shared" si="3"/>
        <v>603.755</v>
      </c>
      <c r="G145" s="25">
        <v>603.755</v>
      </c>
      <c r="H145" s="25"/>
      <c r="I145" s="26">
        <f t="shared" si="17"/>
        <v>-89.245000000000005</v>
      </c>
      <c r="J145" s="26">
        <f t="shared" si="18"/>
        <v>-89.245000000000005</v>
      </c>
      <c r="K145" s="26">
        <f t="shared" si="19"/>
        <v>0</v>
      </c>
      <c r="M145" s="18"/>
      <c r="N145" s="18"/>
      <c r="O145" s="18"/>
    </row>
    <row r="146" spans="1:18" ht="78" x14ac:dyDescent="0.3">
      <c r="A146" s="30">
        <f t="shared" si="16"/>
        <v>122</v>
      </c>
      <c r="B146" s="8" t="s">
        <v>38</v>
      </c>
      <c r="C146" s="25">
        <f t="shared" si="2"/>
        <v>99</v>
      </c>
      <c r="D146" s="25">
        <v>99</v>
      </c>
      <c r="E146" s="25"/>
      <c r="F146" s="25">
        <f t="shared" si="3"/>
        <v>86.251000000000005</v>
      </c>
      <c r="G146" s="25">
        <v>86.251000000000005</v>
      </c>
      <c r="H146" s="25"/>
      <c r="I146" s="26">
        <f t="shared" si="17"/>
        <v>-12.748999999999995</v>
      </c>
      <c r="J146" s="26">
        <f t="shared" si="18"/>
        <v>-12.748999999999995</v>
      </c>
      <c r="K146" s="26">
        <f t="shared" si="19"/>
        <v>0</v>
      </c>
      <c r="M146" s="18"/>
      <c r="N146" s="18"/>
      <c r="O146" s="18"/>
    </row>
    <row r="147" spans="1:18" ht="78" x14ac:dyDescent="0.3">
      <c r="A147" s="30">
        <f t="shared" si="16"/>
        <v>123</v>
      </c>
      <c r="B147" s="8" t="s">
        <v>37</v>
      </c>
      <c r="C147" s="25">
        <f t="shared" si="2"/>
        <v>99</v>
      </c>
      <c r="D147" s="25">
        <v>99</v>
      </c>
      <c r="E147" s="25"/>
      <c r="F147" s="25">
        <f t="shared" si="3"/>
        <v>86.251000000000005</v>
      </c>
      <c r="G147" s="25">
        <v>86.251000000000005</v>
      </c>
      <c r="H147" s="25"/>
      <c r="I147" s="26">
        <f t="shared" si="17"/>
        <v>-12.748999999999995</v>
      </c>
      <c r="J147" s="26">
        <f t="shared" si="18"/>
        <v>-12.748999999999995</v>
      </c>
      <c r="K147" s="26">
        <f t="shared" si="19"/>
        <v>0</v>
      </c>
      <c r="M147" s="18"/>
      <c r="N147" s="18"/>
      <c r="O147" s="18"/>
    </row>
    <row r="148" spans="1:18" ht="78" x14ac:dyDescent="0.3">
      <c r="A148" s="30">
        <f t="shared" si="16"/>
        <v>124</v>
      </c>
      <c r="B148" s="8" t="s">
        <v>36</v>
      </c>
      <c r="C148" s="25">
        <f t="shared" si="2"/>
        <v>99</v>
      </c>
      <c r="D148" s="25">
        <f>198-99</f>
        <v>99</v>
      </c>
      <c r="E148" s="25"/>
      <c r="F148" s="25">
        <f t="shared" si="3"/>
        <v>86.251000000000005</v>
      </c>
      <c r="G148" s="25">
        <v>86.251000000000005</v>
      </c>
      <c r="H148" s="25"/>
      <c r="I148" s="26">
        <f t="shared" si="17"/>
        <v>-12.748999999999995</v>
      </c>
      <c r="J148" s="26">
        <f t="shared" si="18"/>
        <v>-12.748999999999995</v>
      </c>
      <c r="K148" s="26">
        <f t="shared" si="19"/>
        <v>0</v>
      </c>
      <c r="M148" s="18"/>
      <c r="N148" s="18"/>
      <c r="O148" s="18"/>
    </row>
    <row r="149" spans="1:18" ht="78" x14ac:dyDescent="0.3">
      <c r="A149" s="30">
        <f t="shared" si="16"/>
        <v>125</v>
      </c>
      <c r="B149" s="8" t="s">
        <v>35</v>
      </c>
      <c r="C149" s="25">
        <f t="shared" si="2"/>
        <v>99</v>
      </c>
      <c r="D149" s="25">
        <v>99</v>
      </c>
      <c r="E149" s="25"/>
      <c r="F149" s="25">
        <f t="shared" si="3"/>
        <v>86.251000000000005</v>
      </c>
      <c r="G149" s="25">
        <v>86.251000000000005</v>
      </c>
      <c r="H149" s="25"/>
      <c r="I149" s="26">
        <f t="shared" si="17"/>
        <v>-12.748999999999995</v>
      </c>
      <c r="J149" s="26">
        <f t="shared" si="18"/>
        <v>-12.748999999999995</v>
      </c>
      <c r="K149" s="26">
        <f t="shared" si="19"/>
        <v>0</v>
      </c>
      <c r="M149" s="18"/>
      <c r="N149" s="18"/>
      <c r="O149" s="18"/>
    </row>
    <row r="150" spans="1:18" ht="78" x14ac:dyDescent="0.3">
      <c r="A150" s="30">
        <f t="shared" si="16"/>
        <v>126</v>
      </c>
      <c r="B150" s="8" t="s">
        <v>34</v>
      </c>
      <c r="C150" s="25">
        <f t="shared" si="2"/>
        <v>99</v>
      </c>
      <c r="D150" s="25">
        <v>99</v>
      </c>
      <c r="E150" s="25"/>
      <c r="F150" s="25">
        <f t="shared" si="3"/>
        <v>86.251000000000005</v>
      </c>
      <c r="G150" s="25">
        <v>86.251000000000005</v>
      </c>
      <c r="H150" s="25"/>
      <c r="I150" s="26">
        <f t="shared" si="17"/>
        <v>-12.748999999999995</v>
      </c>
      <c r="J150" s="26">
        <f t="shared" si="18"/>
        <v>-12.748999999999995</v>
      </c>
      <c r="K150" s="26">
        <f t="shared" si="19"/>
        <v>0</v>
      </c>
      <c r="M150" s="18"/>
      <c r="N150" s="18"/>
      <c r="O150" s="18"/>
    </row>
    <row r="151" spans="1:18" ht="78" x14ac:dyDescent="0.3">
      <c r="A151" s="30">
        <f t="shared" si="16"/>
        <v>127</v>
      </c>
      <c r="B151" s="8" t="s">
        <v>33</v>
      </c>
      <c r="C151" s="25">
        <f t="shared" si="2"/>
        <v>99</v>
      </c>
      <c r="D151" s="25">
        <v>99</v>
      </c>
      <c r="E151" s="25"/>
      <c r="F151" s="25">
        <f t="shared" si="3"/>
        <v>86.251000000000005</v>
      </c>
      <c r="G151" s="25">
        <v>86.251000000000005</v>
      </c>
      <c r="H151" s="25"/>
      <c r="I151" s="26">
        <f t="shared" si="17"/>
        <v>-12.748999999999995</v>
      </c>
      <c r="J151" s="26">
        <f t="shared" si="18"/>
        <v>-12.748999999999995</v>
      </c>
      <c r="K151" s="26">
        <f t="shared" si="19"/>
        <v>0</v>
      </c>
      <c r="M151" s="18"/>
      <c r="N151" s="18"/>
      <c r="O151" s="18"/>
    </row>
    <row r="152" spans="1:18" ht="78" x14ac:dyDescent="0.3">
      <c r="A152" s="30">
        <f t="shared" si="16"/>
        <v>128</v>
      </c>
      <c r="B152" s="8" t="s">
        <v>32</v>
      </c>
      <c r="C152" s="25">
        <f t="shared" si="2"/>
        <v>99</v>
      </c>
      <c r="D152" s="25">
        <f>198-99</f>
        <v>99</v>
      </c>
      <c r="E152" s="25"/>
      <c r="F152" s="25">
        <f t="shared" si="3"/>
        <v>86.251000000000005</v>
      </c>
      <c r="G152" s="25">
        <v>86.251000000000005</v>
      </c>
      <c r="H152" s="25"/>
      <c r="I152" s="26">
        <f t="shared" ref="I152:I155" si="20">J152+K152</f>
        <v>-12.748999999999995</v>
      </c>
      <c r="J152" s="26">
        <f t="shared" ref="J152:J155" si="21">G152-D152</f>
        <v>-12.748999999999995</v>
      </c>
      <c r="K152" s="26">
        <f t="shared" ref="K152:K155" si="22">H152-E152</f>
        <v>0</v>
      </c>
      <c r="M152" s="18"/>
      <c r="N152" s="18"/>
      <c r="O152" s="18"/>
    </row>
    <row r="153" spans="1:18" ht="78" x14ac:dyDescent="0.3">
      <c r="A153" s="30">
        <f t="shared" si="16"/>
        <v>129</v>
      </c>
      <c r="B153" s="8" t="s">
        <v>31</v>
      </c>
      <c r="C153" s="25">
        <f t="shared" si="2"/>
        <v>99</v>
      </c>
      <c r="D153" s="25">
        <v>99</v>
      </c>
      <c r="E153" s="25"/>
      <c r="F153" s="25">
        <f t="shared" si="3"/>
        <v>86.251000000000005</v>
      </c>
      <c r="G153" s="25">
        <v>86.251000000000005</v>
      </c>
      <c r="H153" s="25"/>
      <c r="I153" s="26">
        <f t="shared" si="20"/>
        <v>-12.748999999999995</v>
      </c>
      <c r="J153" s="26">
        <f t="shared" si="21"/>
        <v>-12.748999999999995</v>
      </c>
      <c r="K153" s="26">
        <f t="shared" si="22"/>
        <v>0</v>
      </c>
      <c r="M153" s="18"/>
      <c r="N153" s="18"/>
      <c r="O153" s="18"/>
    </row>
    <row r="154" spans="1:18" ht="78" x14ac:dyDescent="0.3">
      <c r="A154" s="30">
        <f t="shared" si="16"/>
        <v>130</v>
      </c>
      <c r="B154" s="8" t="s">
        <v>29</v>
      </c>
      <c r="C154" s="25">
        <f t="shared" si="2"/>
        <v>99</v>
      </c>
      <c r="D154" s="25">
        <v>99</v>
      </c>
      <c r="E154" s="25"/>
      <c r="F154" s="25">
        <f t="shared" si="3"/>
        <v>86.251000000000005</v>
      </c>
      <c r="G154" s="25">
        <v>86.251000000000005</v>
      </c>
      <c r="H154" s="25"/>
      <c r="I154" s="26">
        <f t="shared" si="20"/>
        <v>-12.748999999999995</v>
      </c>
      <c r="J154" s="26">
        <f t="shared" si="21"/>
        <v>-12.748999999999995</v>
      </c>
      <c r="K154" s="26">
        <f t="shared" si="22"/>
        <v>0</v>
      </c>
      <c r="M154" s="18"/>
      <c r="N154" s="18"/>
      <c r="O154" s="18"/>
    </row>
    <row r="155" spans="1:18" ht="78" x14ac:dyDescent="0.3">
      <c r="A155" s="30">
        <f t="shared" ref="A155:A162" si="23">SUM(A154+1)</f>
        <v>131</v>
      </c>
      <c r="B155" s="8" t="s">
        <v>30</v>
      </c>
      <c r="C155" s="25">
        <f t="shared" si="2"/>
        <v>99</v>
      </c>
      <c r="D155" s="25">
        <v>99</v>
      </c>
      <c r="E155" s="25"/>
      <c r="F155" s="25">
        <f t="shared" si="3"/>
        <v>86.251000000000005</v>
      </c>
      <c r="G155" s="25">
        <v>86.251000000000005</v>
      </c>
      <c r="H155" s="25"/>
      <c r="I155" s="26">
        <f t="shared" si="20"/>
        <v>-12.748999999999995</v>
      </c>
      <c r="J155" s="26">
        <f t="shared" si="21"/>
        <v>-12.748999999999995</v>
      </c>
      <c r="K155" s="26">
        <f t="shared" si="22"/>
        <v>0</v>
      </c>
      <c r="M155" s="18"/>
      <c r="N155" s="18"/>
      <c r="O155" s="18"/>
    </row>
    <row r="156" spans="1:18" ht="30.75" x14ac:dyDescent="0.3">
      <c r="A156" s="30"/>
      <c r="B156" s="8"/>
      <c r="C156" s="25"/>
      <c r="D156" s="25"/>
      <c r="E156" s="25"/>
      <c r="F156" s="42" t="s">
        <v>8</v>
      </c>
      <c r="G156" s="43"/>
      <c r="H156" s="44"/>
      <c r="I156" s="26"/>
      <c r="J156" s="26"/>
      <c r="K156" s="26"/>
      <c r="L156" s="9" t="s">
        <v>9</v>
      </c>
      <c r="M156" s="9" t="s">
        <v>10</v>
      </c>
      <c r="N156" s="9" t="s">
        <v>12</v>
      </c>
      <c r="O156" s="9" t="s">
        <v>11</v>
      </c>
      <c r="P156" s="16" t="s">
        <v>13</v>
      </c>
    </row>
    <row r="157" spans="1:18" ht="58.5" x14ac:dyDescent="0.25">
      <c r="A157" s="30"/>
      <c r="B157" s="23" t="s">
        <v>150</v>
      </c>
      <c r="C157" s="45"/>
      <c r="D157" s="46"/>
      <c r="E157" s="46"/>
      <c r="F157" s="46"/>
      <c r="G157" s="46"/>
      <c r="H157" s="46"/>
      <c r="I157" s="46"/>
      <c r="J157" s="46"/>
      <c r="K157" s="47"/>
      <c r="L157" s="9"/>
      <c r="M157" s="9"/>
      <c r="N157" s="9"/>
      <c r="O157" s="9"/>
      <c r="P157" s="16"/>
    </row>
    <row r="158" spans="1:18" ht="19.5" x14ac:dyDescent="0.25">
      <c r="A158" s="30"/>
      <c r="B158" s="6" t="s">
        <v>17</v>
      </c>
      <c r="C158" s="24">
        <f t="shared" ref="C158:H158" si="24">SUM(C159:C162)</f>
        <v>0</v>
      </c>
      <c r="D158" s="24">
        <f t="shared" si="24"/>
        <v>0</v>
      </c>
      <c r="E158" s="24">
        <f t="shared" si="24"/>
        <v>0</v>
      </c>
      <c r="F158" s="24">
        <f t="shared" si="24"/>
        <v>1955.6029999999998</v>
      </c>
      <c r="G158" s="24">
        <f t="shared" si="24"/>
        <v>1955.6029999999998</v>
      </c>
      <c r="H158" s="24">
        <f t="shared" si="24"/>
        <v>0</v>
      </c>
      <c r="I158" s="24">
        <f>J158+K158</f>
        <v>1955.6029999999998</v>
      </c>
      <c r="J158" s="24">
        <f>G158-D158</f>
        <v>1955.6029999999998</v>
      </c>
      <c r="K158" s="24">
        <f>H158-E158</f>
        <v>0</v>
      </c>
      <c r="L158" s="9"/>
      <c r="M158" s="9"/>
      <c r="N158" s="9"/>
      <c r="O158" s="9"/>
      <c r="P158" s="16"/>
    </row>
    <row r="159" spans="1:18" ht="156" x14ac:dyDescent="0.3">
      <c r="A159" s="30">
        <f>SUM(A155+1)</f>
        <v>132</v>
      </c>
      <c r="B159" s="8" t="s">
        <v>28</v>
      </c>
      <c r="C159" s="25">
        <f t="shared" si="2"/>
        <v>0</v>
      </c>
      <c r="D159" s="25">
        <v>0</v>
      </c>
      <c r="E159" s="25">
        <v>0</v>
      </c>
      <c r="F159" s="25">
        <f t="shared" si="3"/>
        <v>488.15</v>
      </c>
      <c r="G159" s="25">
        <v>488.15</v>
      </c>
      <c r="H159" s="26">
        <v>0</v>
      </c>
      <c r="I159" s="26">
        <f>J159+K159</f>
        <v>488.15</v>
      </c>
      <c r="J159" s="26">
        <f>G159-D159</f>
        <v>488.15</v>
      </c>
      <c r="K159" s="26">
        <f t="shared" ref="K159:K160" si="25">H159-E159</f>
        <v>0</v>
      </c>
      <c r="L159" s="10">
        <v>2003.559</v>
      </c>
      <c r="M159" s="11">
        <f>F159-C159</f>
        <v>488.15</v>
      </c>
      <c r="N159" s="10">
        <f>F159/90*10</f>
        <v>54.238888888888887</v>
      </c>
      <c r="O159" s="10">
        <v>806</v>
      </c>
      <c r="P159" s="10">
        <f>N159-O159</f>
        <v>-751.76111111111106</v>
      </c>
      <c r="Q159" s="10"/>
      <c r="R159" s="11"/>
    </row>
    <row r="160" spans="1:18" ht="156" x14ac:dyDescent="0.3">
      <c r="A160" s="30">
        <f t="shared" si="23"/>
        <v>133</v>
      </c>
      <c r="B160" s="8" t="s">
        <v>163</v>
      </c>
      <c r="C160" s="25">
        <f t="shared" si="2"/>
        <v>0</v>
      </c>
      <c r="D160" s="25">
        <v>0</v>
      </c>
      <c r="E160" s="25">
        <v>0</v>
      </c>
      <c r="F160" s="25">
        <f t="shared" si="3"/>
        <v>489.15</v>
      </c>
      <c r="G160" s="25">
        <v>489.15</v>
      </c>
      <c r="H160" s="26">
        <v>0</v>
      </c>
      <c r="I160" s="26">
        <f t="shared" ref="I160" si="26">J160+K160</f>
        <v>489.15</v>
      </c>
      <c r="J160" s="26">
        <f t="shared" ref="J160" si="27">G160-D160</f>
        <v>489.15</v>
      </c>
      <c r="K160" s="26">
        <f t="shared" si="25"/>
        <v>0</v>
      </c>
      <c r="L160" s="10">
        <v>1952.912</v>
      </c>
      <c r="M160" s="11">
        <f t="shared" ref="M160:M162" si="28">F160-C160</f>
        <v>489.15</v>
      </c>
      <c r="N160" s="10">
        <f t="shared" ref="N160:N162" si="29">F160/90*10</f>
        <v>54.349999999999994</v>
      </c>
      <c r="O160" s="10">
        <v>688.93200000000002</v>
      </c>
      <c r="P160" s="10">
        <f t="shared" ref="P160:P162" si="30">N160-O160</f>
        <v>-634.58199999999999</v>
      </c>
      <c r="Q160" s="10"/>
      <c r="R160" s="10"/>
    </row>
    <row r="161" spans="1:18" ht="156" x14ac:dyDescent="0.3">
      <c r="A161" s="30">
        <f t="shared" si="23"/>
        <v>134</v>
      </c>
      <c r="B161" s="8" t="s">
        <v>164</v>
      </c>
      <c r="C161" s="25">
        <f t="shared" ref="C161:C162" si="31">D161+E161</f>
        <v>0</v>
      </c>
      <c r="D161" s="25">
        <v>0</v>
      </c>
      <c r="E161" s="25">
        <v>0</v>
      </c>
      <c r="F161" s="25">
        <f t="shared" ref="F161:F162" si="32">G161+H161</f>
        <v>489.15</v>
      </c>
      <c r="G161" s="25">
        <v>489.15</v>
      </c>
      <c r="H161" s="26">
        <v>0</v>
      </c>
      <c r="I161" s="26">
        <f t="shared" ref="I161" si="33">J161+K161</f>
        <v>489.15</v>
      </c>
      <c r="J161" s="26">
        <f t="shared" ref="J161" si="34">G161-D161</f>
        <v>489.15</v>
      </c>
      <c r="K161" s="26">
        <f t="shared" ref="K161" si="35">H161-E161</f>
        <v>0</v>
      </c>
      <c r="L161" s="10"/>
      <c r="M161" s="11"/>
      <c r="N161" s="10"/>
      <c r="O161" s="10"/>
      <c r="P161" s="10"/>
      <c r="Q161" s="10"/>
      <c r="R161" s="10"/>
    </row>
    <row r="162" spans="1:18" ht="156" x14ac:dyDescent="0.3">
      <c r="A162" s="30">
        <f t="shared" si="23"/>
        <v>135</v>
      </c>
      <c r="B162" s="8" t="s">
        <v>23</v>
      </c>
      <c r="C162" s="25">
        <f t="shared" si="31"/>
        <v>0</v>
      </c>
      <c r="D162" s="25">
        <v>0</v>
      </c>
      <c r="E162" s="25">
        <v>0</v>
      </c>
      <c r="F162" s="25">
        <f t="shared" si="32"/>
        <v>489.15300000000002</v>
      </c>
      <c r="G162" s="25">
        <v>489.15300000000002</v>
      </c>
      <c r="H162" s="26">
        <v>0</v>
      </c>
      <c r="I162" s="26">
        <f t="shared" ref="I162" si="36">J162+K162</f>
        <v>489.15300000000002</v>
      </c>
      <c r="J162" s="26">
        <f t="shared" ref="J162" si="37">G162-D162</f>
        <v>489.15300000000002</v>
      </c>
      <c r="K162" s="26">
        <f t="shared" ref="K162" si="38">H162-E162</f>
        <v>0</v>
      </c>
      <c r="L162" s="10">
        <v>1699.8710000000001</v>
      </c>
      <c r="M162" s="11">
        <f t="shared" si="28"/>
        <v>489.15300000000002</v>
      </c>
      <c r="N162" s="10">
        <f t="shared" si="29"/>
        <v>54.350333333333332</v>
      </c>
      <c r="O162" s="10">
        <v>1361.375</v>
      </c>
      <c r="P162" s="10">
        <f t="shared" si="30"/>
        <v>-1307.0246666666667</v>
      </c>
      <c r="Q162" s="10"/>
      <c r="R162" s="10"/>
    </row>
    <row r="163" spans="1:18" ht="20.25" customHeight="1" x14ac:dyDescent="0.3">
      <c r="A163" s="12"/>
      <c r="B163" s="13"/>
      <c r="C163" s="14"/>
      <c r="D163" s="14"/>
      <c r="E163" s="14"/>
      <c r="F163" s="14"/>
      <c r="G163" s="14"/>
      <c r="H163" s="15"/>
      <c r="I163" s="15"/>
      <c r="J163" s="15"/>
      <c r="K163" s="15"/>
      <c r="L163" s="10"/>
      <c r="M163" s="11"/>
      <c r="N163" s="10"/>
      <c r="O163" s="10"/>
      <c r="P163" s="10"/>
      <c r="Q163" s="10"/>
      <c r="R163" s="10"/>
    </row>
    <row r="164" spans="1:18" x14ac:dyDescent="0.25">
      <c r="L164" s="10" t="e">
        <f>L159+L160+#REF!+L162</f>
        <v>#REF!</v>
      </c>
      <c r="M164" s="17" t="e">
        <f>M159+M160+#REF!+M162</f>
        <v>#REF!</v>
      </c>
      <c r="N164" s="10"/>
      <c r="O164" s="10"/>
      <c r="P164" s="10" t="e">
        <f>P159+P160+#REF!</f>
        <v>#REF!</v>
      </c>
      <c r="Q164" s="10"/>
      <c r="R164" s="10"/>
    </row>
    <row r="165" spans="1:18" ht="83.25" customHeight="1" x14ac:dyDescent="0.4">
      <c r="B165" s="35" t="s">
        <v>153</v>
      </c>
      <c r="C165" s="35"/>
      <c r="G165" s="36" t="s">
        <v>18</v>
      </c>
      <c r="H165" s="36"/>
      <c r="I165" s="36"/>
      <c r="J165" s="36"/>
      <c r="K165" s="36"/>
    </row>
    <row r="167" spans="1:18" ht="25.5" customHeight="1" x14ac:dyDescent="0.25">
      <c r="C167" s="7" t="e">
        <f>#REF!+#REF!+#REF!+#REF!+#REF!+#REF!+#REF!+#REF!+#REF!+#REF!+#REF!+#REF!+#REF!+C159+C160+#REF!+C162</f>
        <v>#REF!</v>
      </c>
      <c r="D167" s="7" t="e">
        <f>#REF!+#REF!+#REF!+#REF!+#REF!+#REF!+#REF!+#REF!+#REF!+#REF!+#REF!+#REF!+#REF!+D159+D160+#REF!+D162</f>
        <v>#REF!</v>
      </c>
      <c r="E167" s="7" t="e">
        <f>#REF!+#REF!+#REF!+#REF!+#REF!+#REF!+#REF!+#REF!+#REF!+#REF!+#REF!+#REF!+#REF!+E159+E160+#REF!+E162</f>
        <v>#REF!</v>
      </c>
      <c r="F167" s="7" t="e">
        <f>#REF!+#REF!+#REF!+#REF!+#REF!+#REF!+#REF!+#REF!+#REF!+#REF!+#REF!+#REF!+#REF!+F159+F160+#REF!+F162</f>
        <v>#REF!</v>
      </c>
      <c r="G167" s="7" t="e">
        <f>#REF!+#REF!+#REF!+#REF!+#REF!+#REF!+#REF!+#REF!+#REF!+#REF!+#REF!+#REF!+#REF!+G159+G160+#REF!+G162</f>
        <v>#REF!</v>
      </c>
      <c r="H167" s="7" t="e">
        <f>#REF!+#REF!+#REF!+#REF!+#REF!+#REF!+#REF!+#REF!+#REF!+#REF!+#REF!+#REF!+#REF!+H159+H160+#REF!+H162</f>
        <v>#REF!</v>
      </c>
      <c r="I167" s="7" t="e">
        <f>#REF!+#REF!+#REF!+#REF!+#REF!+#REF!+#REF!+#REF!+#REF!+#REF!+#REF!+#REF!+#REF!+I159+I160+#REF!+I162</f>
        <v>#REF!</v>
      </c>
      <c r="J167" s="7" t="e">
        <f>#REF!+#REF!+#REF!+#REF!+#REF!+#REF!+#REF!+#REF!+#REF!+#REF!+#REF!+#REF!+#REF!+J159+J160+#REF!+J162</f>
        <v>#REF!</v>
      </c>
      <c r="K167" s="7" t="e">
        <f>#REF!+#REF!+#REF!+#REF!+#REF!+#REF!+#REF!+#REF!+#REF!+#REF!+#REF!+#REF!+#REF!+K159+K160+#REF!+K162</f>
        <v>#REF!</v>
      </c>
    </row>
  </sheetData>
  <mergeCells count="20">
    <mergeCell ref="A12:A14"/>
    <mergeCell ref="B12:B14"/>
    <mergeCell ref="C12:E12"/>
    <mergeCell ref="F12:H12"/>
    <mergeCell ref="I12:K12"/>
    <mergeCell ref="C13:C14"/>
    <mergeCell ref="D13:E13"/>
    <mergeCell ref="F13:F14"/>
    <mergeCell ref="G13:H13"/>
    <mergeCell ref="I13:I14"/>
    <mergeCell ref="J13:K13"/>
    <mergeCell ref="I2:J2"/>
    <mergeCell ref="B165:C165"/>
    <mergeCell ref="G165:K165"/>
    <mergeCell ref="B7:K10"/>
    <mergeCell ref="J11:K11"/>
    <mergeCell ref="F17:H17"/>
    <mergeCell ref="F156:H156"/>
    <mergeCell ref="C18:K18"/>
    <mergeCell ref="C157:K157"/>
  </mergeCells>
  <pageMargins left="0.9055118110236221" right="0.11811023622047245" top="0.59055118110236227" bottom="0.19685039370078741" header="0.31496062992125984" footer="0.51181102362204722"/>
  <pageSetup paperSize="9" scale="52" firstPageNumber="0" orientation="landscape" r:id="rId1"/>
  <headerFooter>
    <oddHeader>&amp;C&amp;"Times New Roman,Звичайний"&amp;10&amp;P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Аркуш1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Zahist</dc:creator>
  <cp:lastModifiedBy>Лісова</cp:lastModifiedBy>
  <cp:revision>5</cp:revision>
  <cp:lastPrinted>2021-12-28T11:56:26Z</cp:lastPrinted>
  <dcterms:created xsi:type="dcterms:W3CDTF">2006-09-16T00:00:00Z</dcterms:created>
  <dcterms:modified xsi:type="dcterms:W3CDTF">2021-12-30T08:32:47Z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