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Аркуш2" sheetId="4" r:id="rId1"/>
  </sheets>
  <definedNames>
    <definedName name="_xlnm.Print_Titles" localSheetId="0">Аркуш2!$16:$16</definedName>
    <definedName name="_xlnm.Print_Area" localSheetId="0">Аркуш2!$A$1:$F$76</definedName>
  </definedNames>
  <calcPr calcId="145621"/>
</workbook>
</file>

<file path=xl/calcChain.xml><?xml version="1.0" encoding="utf-8"?>
<calcChain xmlns="http://schemas.openxmlformats.org/spreadsheetml/2006/main">
  <c r="D57" i="4" l="1"/>
  <c r="E57" i="4"/>
  <c r="F57" i="4"/>
  <c r="D46" i="4"/>
  <c r="E46" i="4"/>
  <c r="F46" i="4"/>
  <c r="D36" i="4"/>
  <c r="E36" i="4"/>
  <c r="F36" i="4"/>
  <c r="D24" i="4"/>
  <c r="E24" i="4"/>
  <c r="F24" i="4"/>
  <c r="C24" i="4"/>
  <c r="D21" i="4"/>
  <c r="E21" i="4"/>
  <c r="F21" i="4"/>
  <c r="C21" i="4"/>
  <c r="C63" i="4"/>
  <c r="C64" i="4"/>
  <c r="C65" i="4"/>
  <c r="C66" i="4"/>
  <c r="C67" i="4"/>
  <c r="C25" i="4" l="1"/>
  <c r="C68" i="4"/>
  <c r="H59" i="4"/>
  <c r="C56" i="4"/>
  <c r="C57" i="4" s="1"/>
  <c r="C45" i="4"/>
  <c r="C46" i="4" s="1"/>
  <c r="C30" i="4"/>
  <c r="C36" i="4" s="1"/>
  <c r="C58" i="4" l="1"/>
  <c r="E58" i="4"/>
  <c r="D58" i="4"/>
  <c r="F58" i="4"/>
  <c r="D25" i="4"/>
  <c r="F25" i="4"/>
  <c r="E25" i="4"/>
  <c r="D47" i="4" l="1"/>
  <c r="D69" i="4" s="1"/>
  <c r="F47" i="4"/>
  <c r="F69" i="4" s="1"/>
  <c r="C47" i="4"/>
  <c r="C69" i="4" s="1"/>
  <c r="E47" i="4"/>
  <c r="E69" i="4" s="1"/>
</calcChain>
</file>

<file path=xl/sharedStrings.xml><?xml version="1.0" encoding="utf-8"?>
<sst xmlns="http://schemas.openxmlformats.org/spreadsheetml/2006/main" count="66" uniqueCount="61">
  <si>
    <t xml:space="preserve">№ </t>
  </si>
  <si>
    <t>Найменування об'єкта</t>
  </si>
  <si>
    <t>Обсяг 
фінансування, 
тис. гривень</t>
  </si>
  <si>
    <t>Введення в експлуатацію</t>
  </si>
  <si>
    <t>Рівненська область</t>
  </si>
  <si>
    <t>Вулиці і дороги комунальної власності у населених пунктах</t>
  </si>
  <si>
    <t>Реконструкція залізобетонного моста через 
р. Іква по вул. Замковій в м. Дубно</t>
  </si>
  <si>
    <t>Разом вулиці і дороги комунальної власності у населених пунктах</t>
  </si>
  <si>
    <t>Разом за розділом "Об'єкти будівництва та реконструкції автомобільних доріг"</t>
  </si>
  <si>
    <t>Об'єкти капітального ремонту автомобільних доріг</t>
  </si>
  <si>
    <t>Капітальний ремонт автомобільної дороги 
О 180419 Молодіжне - Княгинине - Нараїв на ділянці км 3+300 – км 5+000 Дубенського району Рівненської області</t>
  </si>
  <si>
    <t>Капітальний ремонт дорожнього покриття 
вул. Жовтнева в с. Зоря Рівненського району Рівненської області. Коригування</t>
  </si>
  <si>
    <t>Капітальний ремонт дорожнього покриття 
вул. Паркова в с. Городище Рівненської області</t>
  </si>
  <si>
    <t>Капітальний ремонт дорожнього покриття по вулиці Деражненська в смт. Клевань Рівненського району Рівненської області</t>
  </si>
  <si>
    <t>Капітальний ремонт вул. М'ятинська в 
м. Дубно (коригування)</t>
  </si>
  <si>
    <t>Капітальний ремонт дорожнього покриття 
вул. Грушевського в смт Рокитне</t>
  </si>
  <si>
    <t>Разом за розділом "Об'єкти капітального ремонту автомобільних доріг"</t>
  </si>
  <si>
    <t>Об'єкти поточного середнього ремонту автомобільних доріг</t>
  </si>
  <si>
    <t>Разом за розділом "Об'єкти поточного середнього ремонту автомобільних доріг"</t>
  </si>
  <si>
    <t>Разом по Рівненській області</t>
  </si>
  <si>
    <t xml:space="preserve">Додаток </t>
  </si>
  <si>
    <t>Реконструкція мосту на км 1+430 автомобільної дороги загального користування місцевого значення С 181102 Радів - Кораблище, Млинівський район, Рівненська область</t>
  </si>
  <si>
    <t>Капітальний ремонт автомобільної дороги 
О 180208 Озеро - Дубівка - Кідри на ділянці 
км. 18+900 - км. 21+400</t>
  </si>
  <si>
    <t xml:space="preserve">Капітальний ремонт покриття вул. Паркова в 
м. Вараш </t>
  </si>
  <si>
    <t xml:space="preserve">до розпорядження голови </t>
  </si>
  <si>
    <t xml:space="preserve">облдержадміністрації </t>
  </si>
  <si>
    <t>дороги, 
кілометрів</t>
  </si>
  <si>
    <t>мосту, 
пог.метрів</t>
  </si>
  <si>
    <t>вулиці і дороги 
комунальної 
власності у 
населених 
пунктах, 
м²</t>
  </si>
  <si>
    <t>Обєкти будівництва та реконструкції автомобільних доріг</t>
  </si>
  <si>
    <t>Капітальний ремонт дорожнього покриття по 
вул. Носальчука в смт. Клевань Рівненського району Рівненської області</t>
  </si>
  <si>
    <t>Разом вулиці і дороги комунальної власності у населенних пунктах</t>
  </si>
  <si>
    <t>Капітальний ремонт дорожнього покриття автодороги О 181515 Ставки - Обарів на ділянці км 0+530 - км 2+483 Рівненського району Рівненської області</t>
  </si>
  <si>
    <t>Капітальний ремонт дорожнього покриття автомобільної дороги О 180810 /Т-18-20/ - Буща на ділянці км 0+000 – км 3+310 Здолбунівського району Рівненської області</t>
  </si>
  <si>
    <t>Капітальний ремонт автомобільної дороги 
О 181004 Малий Стидин – Злазне – Іваничі на ділянці км 10+600 – км 17+500, Костопільського району</t>
  </si>
  <si>
    <t>Капітальний ремонт автомобільної дороги 
О 181501 Рівне - Хотин на ділянці км 3+560 - км 5+960, Рівненський район</t>
  </si>
  <si>
    <t>Капітальний ремонт дорожнього покриття автомобільної дороги О 180610 Дубровиця - Мочулище - Острівці на ділянці км 0+800 – 
км 5+000 Дубровицького району Рівненської області</t>
  </si>
  <si>
    <t>Капітальний ремонт покриття вул. І. Франка в 
смт. Оржів Рівненського району</t>
  </si>
  <si>
    <t>Поточний середній ремонт автомобільної дороги О 181313 Батьків - Дружба на ділянці 
км 0+000 – км 1+400 в Рівненській області</t>
  </si>
  <si>
    <t>Поточний середній ремонт автомобільної дороги О 181113 Загатинці -Малеве - Боремель на ділянці км 14+700 – км 16+500, Демидівський район</t>
  </si>
  <si>
    <t>Поточний середній ремонт автомобільної дороги С 180306 Мнишин - Горбаків на ділянці км 1+700 - км 2+700 Гощанського району (Коригування)</t>
  </si>
  <si>
    <t xml:space="preserve">Поточний середній ремонт автомобільної дороги О 180107 /Н-25/ - Поляни на ділянці 
км 0+000 – км 4+900, Рівненська область </t>
  </si>
  <si>
    <t>Поточний середній ремонт автомобільної дороги О 181602 Клесів - Олексіївка - Вири на ділянці км 0+000 - км 2+360, Рівненська область</t>
  </si>
  <si>
    <t>Поточний середній ремонт автомобільної дороги О 181610 Сновидовичі - Остки - 
Будки - Сновидовицькі – на Олевськ на ділянці км 0+500 – км 4+617, Рокитнівський район</t>
  </si>
  <si>
    <t>Поточний середній ремонт автомобільної дороги О 180203 Володимирець - Красносілля - Малі Телковичі на ділянці км 13+000 – 
км 19+400</t>
  </si>
  <si>
    <t>Капітальний ремонт автомобільної дороги 
О 180907 Мала Клецька - Даничів на ділянці 
км 9+800 - км 17+600, Корецький район</t>
  </si>
  <si>
    <t>Експлуатаційне утримання автомобільних доріг загального користування місцевого значення Рівненської області (Зарічненський, Володимирецький, Дубровицький, Рокитнівський райони)</t>
  </si>
  <si>
    <t>Експлуатаційне утримання автомобільних доріг загального користування місцевого значення Рівненської області (Сарненський, Березнівський, Костопільський, Корецький райони)</t>
  </si>
  <si>
    <t>Експлуатаційне утримання автомобільних доріг загального користування місцевого значення Рівненської області (Гощанський, Рівненський, Здолбунівський, Острозький райони)</t>
  </si>
  <si>
    <t>Експлуатаційне утримання автомобільних доріг загального користування місцевого значення Рівненської області (Демидівський, Дубенський, Млинівський, Радивилівський райони)</t>
  </si>
  <si>
    <t>Експлуатаційне утримання автомобільних доріг загального користування місцевого значення та штучних споруд на них у Вараському районі Рівненської області  (протяжність 452,0 км)</t>
  </si>
  <si>
    <t>Експлуатаційне утримання автомобільних доріг загального користування місцевого значення та штучних споруд на них у Сарненському районі Рівненської області  (протяжність 529,0 км)</t>
  </si>
  <si>
    <t>Експлуатаційне утримання автомобільних доріг загального користування місцевого значення та штучних споруд на них у Дубенському районі Рівненської області  (протяжність 798,3 км)</t>
  </si>
  <si>
    <t>Експлуатаційне утримання автомобільних доріг загального користування місцевого значення та штучних споруд на них у Рівненському районі Рівненської області  (протяжність 670,0 км)</t>
  </si>
  <si>
    <t>Експлуатаційне утримання автомобільних доріг загального користування місцевого значення та штучних споруд на них у Рівненському районі Рівненської області  (протяжність 693,0 км)</t>
  </si>
  <si>
    <t>Автомобільні дороги загального користування місцевого значення</t>
  </si>
  <si>
    <t>Разом автомобільні дороги загального користування місцевого значення</t>
  </si>
  <si>
    <t xml:space="preserve">Разом експлуатаційне утримання автомобільних доріг загального користування місцевого значення </t>
  </si>
  <si>
    <t>ПЕРЕЛІК
об’єктів будівництва, реконструкції, капітального та поточного середнього ремонту автомобільних доріг загального користування місцевого значення, вулиць і доріг комунальної власності у населених пунктах Рівненської області, що фінансуються у 2021 році за рахунок субвенції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</si>
  <si>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22.12.2021'  №  950</t>
  </si>
  <si>
    <t>Директор департаменту з питань 
будівництва та архітектури адміністрації                                                           Андрій ЯРУСЕВИЧ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</si>
</sst>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view="pageBreakPreview" topLeftCell="A70" zoomScale="145" zoomScaleNormal="100" zoomScaleSheetLayoutView="145" workbookViewId="0">
      <selection activeCell="A75" sqref="A75:F76"/>
    </sheetView>
  </sheetViews>
  <sheetFormatPr defaultColWidth="8.85546875" defaultRowHeight="18.75" x14ac:dyDescent="0.3"/>
  <cols>
    <col min="1" max="1" width="3.5703125" style="1" bestFit="1" customWidth="1"/>
    <col min="2" max="2" width="51.85546875" style="2" customWidth="1"/>
    <col min="3" max="3" width="16.42578125" style="2" customWidth="1"/>
    <col min="4" max="4" width="12.5703125" style="2" bestFit="1" customWidth="1"/>
    <col min="5" max="5" width="12.42578125" style="2" customWidth="1"/>
    <col min="6" max="6" width="17.42578125" style="2" bestFit="1" customWidth="1"/>
    <col min="7" max="7" width="8.85546875" style="2"/>
    <col min="8" max="8" width="13.7109375" style="2" bestFit="1" customWidth="1"/>
    <col min="9" max="16384" width="8.85546875" style="2"/>
  </cols>
  <sheetData>
    <row r="1" spans="1:6" x14ac:dyDescent="0.3">
      <c r="D1" s="19" t="s">
        <v>20</v>
      </c>
      <c r="E1" s="19"/>
      <c r="F1" s="19"/>
    </row>
    <row r="2" spans="1:6" x14ac:dyDescent="0.3">
      <c r="D2" s="19" t="s">
        <v>24</v>
      </c>
      <c r="E2" s="19"/>
      <c r="F2" s="19"/>
    </row>
    <row r="3" spans="1:6" x14ac:dyDescent="0.3">
      <c r="D3" s="19" t="s">
        <v>25</v>
      </c>
      <c r="E3" s="19"/>
      <c r="F3" s="19"/>
    </row>
    <row r="4" spans="1:6" x14ac:dyDescent="0.3">
      <c r="D4" s="19" t="s">
        <v>59</v>
      </c>
      <c r="E4" s="19"/>
      <c r="F4" s="19"/>
    </row>
    <row r="5" spans="1:6" x14ac:dyDescent="0.3">
      <c r="D5" s="3"/>
      <c r="E5" s="3"/>
      <c r="F5" s="3"/>
    </row>
    <row r="6" spans="1:6" x14ac:dyDescent="0.3">
      <c r="A6" s="20" t="s">
        <v>58</v>
      </c>
      <c r="B6" s="20"/>
      <c r="C6" s="20"/>
      <c r="D6" s="20"/>
      <c r="E6" s="20"/>
      <c r="F6" s="20"/>
    </row>
    <row r="7" spans="1:6" x14ac:dyDescent="0.3">
      <c r="A7" s="20"/>
      <c r="B7" s="20"/>
      <c r="C7" s="20"/>
      <c r="D7" s="20"/>
      <c r="E7" s="20"/>
      <c r="F7" s="20"/>
    </row>
    <row r="8" spans="1:6" x14ac:dyDescent="0.3">
      <c r="A8" s="20"/>
      <c r="B8" s="20"/>
      <c r="C8" s="20"/>
      <c r="D8" s="20"/>
      <c r="E8" s="20"/>
      <c r="F8" s="20"/>
    </row>
    <row r="9" spans="1:6" x14ac:dyDescent="0.3">
      <c r="A9" s="20"/>
      <c r="B9" s="20"/>
      <c r="C9" s="20"/>
      <c r="D9" s="20"/>
      <c r="E9" s="20"/>
      <c r="F9" s="20"/>
    </row>
    <row r="10" spans="1:6" x14ac:dyDescent="0.3">
      <c r="A10" s="20"/>
      <c r="B10" s="20"/>
      <c r="C10" s="20"/>
      <c r="D10" s="20"/>
      <c r="E10" s="20"/>
      <c r="F10" s="20"/>
    </row>
    <row r="11" spans="1:6" x14ac:dyDescent="0.3">
      <c r="A11" s="20"/>
      <c r="B11" s="20"/>
      <c r="C11" s="20"/>
      <c r="D11" s="20"/>
      <c r="E11" s="20"/>
      <c r="F11" s="20"/>
    </row>
    <row r="12" spans="1:6" x14ac:dyDescent="0.3">
      <c r="A12" s="20"/>
      <c r="B12" s="20"/>
      <c r="C12" s="20"/>
      <c r="D12" s="20"/>
      <c r="E12" s="20"/>
      <c r="F12" s="20"/>
    </row>
    <row r="14" spans="1:6" x14ac:dyDescent="0.3">
      <c r="A14" s="23" t="s">
        <v>0</v>
      </c>
      <c r="B14" s="17" t="s">
        <v>1</v>
      </c>
      <c r="C14" s="18" t="s">
        <v>2</v>
      </c>
      <c r="D14" s="18" t="s">
        <v>3</v>
      </c>
      <c r="E14" s="18"/>
      <c r="F14" s="18"/>
    </row>
    <row r="15" spans="1:6" ht="131.25" x14ac:dyDescent="0.3">
      <c r="A15" s="24"/>
      <c r="B15" s="17"/>
      <c r="C15" s="18"/>
      <c r="D15" s="13" t="s">
        <v>26</v>
      </c>
      <c r="E15" s="13" t="s">
        <v>27</v>
      </c>
      <c r="F15" s="13" t="s">
        <v>28</v>
      </c>
    </row>
    <row r="16" spans="1:6" s="4" customFormat="1" x14ac:dyDescent="0.3">
      <c r="A16" s="5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</row>
    <row r="17" spans="1:6" x14ac:dyDescent="0.3">
      <c r="A17" s="5"/>
      <c r="B17" s="21" t="s">
        <v>4</v>
      </c>
      <c r="C17" s="21"/>
      <c r="D17" s="21"/>
      <c r="E17" s="21"/>
      <c r="F17" s="21"/>
    </row>
    <row r="18" spans="1:6" x14ac:dyDescent="0.3">
      <c r="A18" s="5"/>
      <c r="B18" s="21" t="s">
        <v>29</v>
      </c>
      <c r="C18" s="21"/>
      <c r="D18" s="21"/>
      <c r="E18" s="21"/>
      <c r="F18" s="21"/>
    </row>
    <row r="19" spans="1:6" x14ac:dyDescent="0.3">
      <c r="A19" s="5"/>
      <c r="B19" s="22" t="s">
        <v>55</v>
      </c>
      <c r="C19" s="22"/>
      <c r="D19" s="22"/>
      <c r="E19" s="22"/>
      <c r="F19" s="22"/>
    </row>
    <row r="20" spans="1:6" ht="93.75" x14ac:dyDescent="0.3">
      <c r="A20" s="5">
        <v>1</v>
      </c>
      <c r="B20" s="7" t="s">
        <v>21</v>
      </c>
      <c r="C20" s="13">
        <v>5234.9089999999997</v>
      </c>
      <c r="D20" s="13">
        <v>0.1</v>
      </c>
      <c r="E20" s="13">
        <v>12</v>
      </c>
      <c r="F20" s="13"/>
    </row>
    <row r="21" spans="1:6" s="16" customFormat="1" ht="39" x14ac:dyDescent="0.35">
      <c r="A21" s="15"/>
      <c r="B21" s="8" t="s">
        <v>56</v>
      </c>
      <c r="C21" s="9">
        <f>SUM(C20)</f>
        <v>5234.9089999999997</v>
      </c>
      <c r="D21" s="9">
        <f t="shared" ref="D21:F21" si="0">SUM(D20)</f>
        <v>0.1</v>
      </c>
      <c r="E21" s="9">
        <f t="shared" si="0"/>
        <v>12</v>
      </c>
      <c r="F21" s="9">
        <f t="shared" si="0"/>
        <v>0</v>
      </c>
    </row>
    <row r="22" spans="1:6" x14ac:dyDescent="0.3">
      <c r="A22" s="5"/>
      <c r="B22" s="22" t="s">
        <v>5</v>
      </c>
      <c r="C22" s="22"/>
      <c r="D22" s="22"/>
      <c r="E22" s="22"/>
      <c r="F22" s="22"/>
    </row>
    <row r="23" spans="1:6" ht="56.25" x14ac:dyDescent="0.3">
      <c r="A23" s="5">
        <v>2</v>
      </c>
      <c r="B23" s="7" t="s">
        <v>6</v>
      </c>
      <c r="C23" s="13">
        <v>12919.492</v>
      </c>
      <c r="D23" s="13"/>
      <c r="E23" s="13">
        <v>51</v>
      </c>
      <c r="F23" s="13"/>
    </row>
    <row r="24" spans="1:6" s="16" customFormat="1" ht="39" x14ac:dyDescent="0.35">
      <c r="A24" s="15"/>
      <c r="B24" s="8" t="s">
        <v>7</v>
      </c>
      <c r="C24" s="9">
        <f>SUM(C23)</f>
        <v>12919.492</v>
      </c>
      <c r="D24" s="9">
        <f t="shared" ref="D24:F24" si="1">SUM(D23)</f>
        <v>0</v>
      </c>
      <c r="E24" s="9">
        <f t="shared" si="1"/>
        <v>51</v>
      </c>
      <c r="F24" s="9">
        <f t="shared" si="1"/>
        <v>0</v>
      </c>
    </row>
    <row r="25" spans="1:6" ht="56.25" x14ac:dyDescent="0.3">
      <c r="A25" s="5"/>
      <c r="B25" s="10" t="s">
        <v>8</v>
      </c>
      <c r="C25" s="11">
        <f>C24+C21</f>
        <v>18154.400999999998</v>
      </c>
      <c r="D25" s="11">
        <f>D24+D21</f>
        <v>0.1</v>
      </c>
      <c r="E25" s="11">
        <f>E24+E21</f>
        <v>63</v>
      </c>
      <c r="F25" s="11">
        <f>F24+F21</f>
        <v>0</v>
      </c>
    </row>
    <row r="26" spans="1:6" x14ac:dyDescent="0.3">
      <c r="A26" s="5"/>
      <c r="B26" s="21" t="s">
        <v>9</v>
      </c>
      <c r="C26" s="21"/>
      <c r="D26" s="21"/>
      <c r="E26" s="21"/>
      <c r="F26" s="21"/>
    </row>
    <row r="27" spans="1:6" x14ac:dyDescent="0.3">
      <c r="A27" s="5"/>
      <c r="B27" s="22" t="s">
        <v>55</v>
      </c>
      <c r="C27" s="22"/>
      <c r="D27" s="22"/>
      <c r="E27" s="22"/>
      <c r="F27" s="22"/>
    </row>
    <row r="28" spans="1:6" ht="93.75" x14ac:dyDescent="0.3">
      <c r="A28" s="5">
        <v>3</v>
      </c>
      <c r="B28" s="7" t="s">
        <v>10</v>
      </c>
      <c r="C28" s="13">
        <v>21209</v>
      </c>
      <c r="D28" s="13">
        <v>1.7</v>
      </c>
      <c r="E28" s="13"/>
      <c r="F28" s="13"/>
    </row>
    <row r="29" spans="1:6" ht="93.75" x14ac:dyDescent="0.3">
      <c r="A29" s="5">
        <v>4</v>
      </c>
      <c r="B29" s="7" t="s">
        <v>33</v>
      </c>
      <c r="C29" s="13">
        <v>30286.3</v>
      </c>
      <c r="D29" s="13">
        <v>3.31</v>
      </c>
      <c r="E29" s="13"/>
      <c r="F29" s="13"/>
    </row>
    <row r="30" spans="1:6" ht="75" x14ac:dyDescent="0.3">
      <c r="A30" s="5">
        <v>5</v>
      </c>
      <c r="B30" s="7" t="s">
        <v>32</v>
      </c>
      <c r="C30" s="13">
        <f>9300.915</f>
        <v>9300.9150000000009</v>
      </c>
      <c r="D30" s="13">
        <v>1.95</v>
      </c>
      <c r="E30" s="13"/>
      <c r="F30" s="13"/>
    </row>
    <row r="31" spans="1:6" ht="93.75" x14ac:dyDescent="0.3">
      <c r="A31" s="5">
        <v>6</v>
      </c>
      <c r="B31" s="7" t="s">
        <v>34</v>
      </c>
      <c r="C31" s="13">
        <v>31118.263999999999</v>
      </c>
      <c r="D31" s="13">
        <v>6.9</v>
      </c>
      <c r="E31" s="13"/>
      <c r="F31" s="13"/>
    </row>
    <row r="32" spans="1:6" ht="75" x14ac:dyDescent="0.3">
      <c r="A32" s="5">
        <v>7</v>
      </c>
      <c r="B32" s="7" t="s">
        <v>35</v>
      </c>
      <c r="C32" s="13">
        <v>12981</v>
      </c>
      <c r="D32" s="13">
        <v>2.4</v>
      </c>
      <c r="E32" s="13"/>
      <c r="F32" s="13"/>
    </row>
    <row r="33" spans="1:6" ht="93.75" x14ac:dyDescent="0.3">
      <c r="A33" s="5">
        <v>8</v>
      </c>
      <c r="B33" s="7" t="s">
        <v>45</v>
      </c>
      <c r="C33" s="13">
        <v>4877</v>
      </c>
      <c r="D33" s="13">
        <v>8.0399999999999991</v>
      </c>
      <c r="E33" s="13"/>
      <c r="F33" s="13"/>
    </row>
    <row r="34" spans="1:6" ht="93.75" x14ac:dyDescent="0.3">
      <c r="A34" s="5">
        <v>9</v>
      </c>
      <c r="B34" s="7" t="s">
        <v>22</v>
      </c>
      <c r="C34" s="13">
        <v>35454.273999999998</v>
      </c>
      <c r="D34" s="13">
        <v>1.2450000000000001</v>
      </c>
      <c r="E34" s="13"/>
      <c r="F34" s="13"/>
    </row>
    <row r="35" spans="1:6" ht="112.5" x14ac:dyDescent="0.3">
      <c r="A35" s="5">
        <v>10</v>
      </c>
      <c r="B35" s="7" t="s">
        <v>36</v>
      </c>
      <c r="C35" s="13">
        <v>21732.76</v>
      </c>
      <c r="D35" s="13">
        <v>4.2</v>
      </c>
      <c r="E35" s="13"/>
      <c r="F35" s="13"/>
    </row>
    <row r="36" spans="1:6" s="16" customFormat="1" ht="39" x14ac:dyDescent="0.35">
      <c r="A36" s="15"/>
      <c r="B36" s="8" t="s">
        <v>56</v>
      </c>
      <c r="C36" s="9">
        <f>SUM(C28:C35)</f>
        <v>166959.51300000001</v>
      </c>
      <c r="D36" s="9">
        <f t="shared" ref="D36:F36" si="2">SUM(D28:D35)</f>
        <v>29.744999999999997</v>
      </c>
      <c r="E36" s="9">
        <f t="shared" si="2"/>
        <v>0</v>
      </c>
      <c r="F36" s="9">
        <f t="shared" si="2"/>
        <v>0</v>
      </c>
    </row>
    <row r="37" spans="1:6" x14ac:dyDescent="0.3">
      <c r="A37" s="5"/>
      <c r="B37" s="22" t="s">
        <v>5</v>
      </c>
      <c r="C37" s="22"/>
      <c r="D37" s="22"/>
      <c r="E37" s="22"/>
      <c r="F37" s="22"/>
    </row>
    <row r="38" spans="1:6" ht="75" x14ac:dyDescent="0.3">
      <c r="A38" s="5">
        <v>11</v>
      </c>
      <c r="B38" s="7" t="s">
        <v>30</v>
      </c>
      <c r="C38" s="13">
        <v>2129</v>
      </c>
      <c r="D38" s="13"/>
      <c r="E38" s="13"/>
      <c r="F38" s="13">
        <v>2292</v>
      </c>
    </row>
    <row r="39" spans="1:6" ht="75" x14ac:dyDescent="0.3">
      <c r="A39" s="5">
        <v>12</v>
      </c>
      <c r="B39" s="7" t="s">
        <v>11</v>
      </c>
      <c r="C39" s="13">
        <v>13000</v>
      </c>
      <c r="D39" s="13">
        <v>1.079</v>
      </c>
      <c r="E39" s="13"/>
      <c r="F39" s="13"/>
    </row>
    <row r="40" spans="1:6" ht="56.25" x14ac:dyDescent="0.3">
      <c r="A40" s="5">
        <v>13</v>
      </c>
      <c r="B40" s="7" t="s">
        <v>37</v>
      </c>
      <c r="C40" s="13">
        <v>4022</v>
      </c>
      <c r="D40" s="13"/>
      <c r="E40" s="13"/>
      <c r="F40" s="13">
        <v>6050</v>
      </c>
    </row>
    <row r="41" spans="1:6" ht="75" x14ac:dyDescent="0.3">
      <c r="A41" s="5">
        <v>14</v>
      </c>
      <c r="B41" s="7" t="s">
        <v>12</v>
      </c>
      <c r="C41" s="13">
        <v>3644.4490000000001</v>
      </c>
      <c r="D41" s="13"/>
      <c r="E41" s="13"/>
      <c r="F41" s="13">
        <v>4404</v>
      </c>
    </row>
    <row r="42" spans="1:6" ht="75" x14ac:dyDescent="0.3">
      <c r="A42" s="5">
        <v>15</v>
      </c>
      <c r="B42" s="7" t="s">
        <v>13</v>
      </c>
      <c r="C42" s="13">
        <v>14258</v>
      </c>
      <c r="D42" s="13"/>
      <c r="E42" s="13"/>
      <c r="F42" s="13">
        <v>10384</v>
      </c>
    </row>
    <row r="43" spans="1:6" ht="37.5" x14ac:dyDescent="0.3">
      <c r="A43" s="5">
        <v>16</v>
      </c>
      <c r="B43" s="7" t="s">
        <v>14</v>
      </c>
      <c r="C43" s="13">
        <v>6211</v>
      </c>
      <c r="D43" s="13">
        <v>0.90800000000000003</v>
      </c>
      <c r="E43" s="13"/>
      <c r="F43" s="13"/>
    </row>
    <row r="44" spans="1:6" ht="56.25" x14ac:dyDescent="0.3">
      <c r="A44" s="5">
        <v>17</v>
      </c>
      <c r="B44" s="7" t="s">
        <v>15</v>
      </c>
      <c r="C44" s="13">
        <v>6200</v>
      </c>
      <c r="D44" s="13"/>
      <c r="E44" s="13"/>
      <c r="F44" s="13">
        <v>3300</v>
      </c>
    </row>
    <row r="45" spans="1:6" ht="56.25" x14ac:dyDescent="0.3">
      <c r="A45" s="5">
        <v>18</v>
      </c>
      <c r="B45" s="7" t="s">
        <v>23</v>
      </c>
      <c r="C45" s="13">
        <f>5938.555+11.537</f>
        <v>5950.0920000000006</v>
      </c>
      <c r="D45" s="13"/>
      <c r="E45" s="13"/>
      <c r="F45" s="13">
        <v>9520</v>
      </c>
    </row>
    <row r="46" spans="1:6" s="16" customFormat="1" ht="39" x14ac:dyDescent="0.35">
      <c r="A46" s="15"/>
      <c r="B46" s="8" t="s">
        <v>31</v>
      </c>
      <c r="C46" s="9">
        <f>SUM(C38:C45)</f>
        <v>55414.540999999997</v>
      </c>
      <c r="D46" s="9">
        <f t="shared" ref="D46:F46" si="3">SUM(D38:D45)</f>
        <v>1.9870000000000001</v>
      </c>
      <c r="E46" s="9">
        <f t="shared" si="3"/>
        <v>0</v>
      </c>
      <c r="F46" s="9">
        <f t="shared" si="3"/>
        <v>35950</v>
      </c>
    </row>
    <row r="47" spans="1:6" ht="56.25" x14ac:dyDescent="0.3">
      <c r="A47" s="5"/>
      <c r="B47" s="10" t="s">
        <v>16</v>
      </c>
      <c r="C47" s="11">
        <f>C46+C36</f>
        <v>222374.054</v>
      </c>
      <c r="D47" s="11">
        <f>D46+D36</f>
        <v>31.731999999999999</v>
      </c>
      <c r="E47" s="11">
        <f>E46+E36</f>
        <v>0</v>
      </c>
      <c r="F47" s="11">
        <f>F46+F36</f>
        <v>35950</v>
      </c>
    </row>
    <row r="48" spans="1:6" x14ac:dyDescent="0.3">
      <c r="A48" s="5"/>
      <c r="B48" s="21" t="s">
        <v>17</v>
      </c>
      <c r="C48" s="21"/>
      <c r="D48" s="21"/>
      <c r="E48" s="21"/>
      <c r="F48" s="21"/>
    </row>
    <row r="49" spans="1:8" x14ac:dyDescent="0.3">
      <c r="A49" s="5"/>
      <c r="B49" s="22" t="s">
        <v>55</v>
      </c>
      <c r="C49" s="22"/>
      <c r="D49" s="22"/>
      <c r="E49" s="22"/>
      <c r="F49" s="22"/>
    </row>
    <row r="50" spans="1:8" ht="75" x14ac:dyDescent="0.3">
      <c r="A50" s="5">
        <v>19</v>
      </c>
      <c r="B50" s="7" t="s">
        <v>38</v>
      </c>
      <c r="C50" s="13">
        <v>15682.88</v>
      </c>
      <c r="D50" s="13">
        <v>1.4</v>
      </c>
      <c r="E50" s="13"/>
      <c r="F50" s="13"/>
    </row>
    <row r="51" spans="1:8" ht="75" x14ac:dyDescent="0.3">
      <c r="A51" s="5">
        <v>20</v>
      </c>
      <c r="B51" s="7" t="s">
        <v>39</v>
      </c>
      <c r="C51" s="13">
        <v>2857.0529999999999</v>
      </c>
      <c r="D51" s="13">
        <v>1.8000000000000007</v>
      </c>
      <c r="E51" s="13"/>
      <c r="F51" s="13"/>
    </row>
    <row r="52" spans="1:8" ht="75" x14ac:dyDescent="0.3">
      <c r="A52" s="5">
        <v>21</v>
      </c>
      <c r="B52" s="7" t="s">
        <v>40</v>
      </c>
      <c r="C52" s="13">
        <v>4713.7579999999998</v>
      </c>
      <c r="D52" s="13">
        <v>1</v>
      </c>
      <c r="E52" s="13"/>
      <c r="F52" s="13"/>
    </row>
    <row r="53" spans="1:8" ht="75" x14ac:dyDescent="0.3">
      <c r="A53" s="5">
        <v>22</v>
      </c>
      <c r="B53" s="12" t="s">
        <v>41</v>
      </c>
      <c r="C53" s="13">
        <v>53912</v>
      </c>
      <c r="D53" s="13">
        <v>4.9000000000000004</v>
      </c>
      <c r="E53" s="13"/>
      <c r="F53" s="13"/>
    </row>
    <row r="54" spans="1:8" ht="75" x14ac:dyDescent="0.3">
      <c r="A54" s="5">
        <v>23</v>
      </c>
      <c r="B54" s="12" t="s">
        <v>42</v>
      </c>
      <c r="C54" s="13">
        <v>31597.8</v>
      </c>
      <c r="D54" s="13">
        <v>2.7</v>
      </c>
      <c r="E54" s="13"/>
      <c r="F54" s="13"/>
    </row>
    <row r="55" spans="1:8" ht="93.75" x14ac:dyDescent="0.3">
      <c r="A55" s="5">
        <v>24</v>
      </c>
      <c r="B55" s="12" t="s">
        <v>43</v>
      </c>
      <c r="C55" s="13">
        <v>16166</v>
      </c>
      <c r="D55" s="13">
        <v>4.117</v>
      </c>
      <c r="E55" s="13"/>
      <c r="F55" s="13"/>
    </row>
    <row r="56" spans="1:8" ht="93.75" x14ac:dyDescent="0.3">
      <c r="A56" s="5">
        <v>25</v>
      </c>
      <c r="B56" s="7" t="s">
        <v>44</v>
      </c>
      <c r="C56" s="13">
        <f>72156.7</f>
        <v>72156.7</v>
      </c>
      <c r="D56" s="13">
        <v>6.4</v>
      </c>
      <c r="E56" s="13"/>
      <c r="F56" s="13"/>
    </row>
    <row r="57" spans="1:8" s="16" customFormat="1" ht="39" x14ac:dyDescent="0.35">
      <c r="A57" s="15"/>
      <c r="B57" s="8" t="s">
        <v>56</v>
      </c>
      <c r="C57" s="9">
        <f>SUM(C50:C56)</f>
        <v>197086.19099999999</v>
      </c>
      <c r="D57" s="9">
        <f t="shared" ref="D57:F57" si="4">SUM(D50:D56)</f>
        <v>22.317</v>
      </c>
      <c r="E57" s="9">
        <f t="shared" si="4"/>
        <v>0</v>
      </c>
      <c r="F57" s="9">
        <f t="shared" si="4"/>
        <v>0</v>
      </c>
    </row>
    <row r="58" spans="1:8" ht="56.25" x14ac:dyDescent="0.3">
      <c r="A58" s="5"/>
      <c r="B58" s="10" t="s">
        <v>18</v>
      </c>
      <c r="C58" s="11">
        <f>C57</f>
        <v>197086.19099999999</v>
      </c>
      <c r="D58" s="11">
        <f t="shared" ref="D58:F58" si="5">D57</f>
        <v>22.317</v>
      </c>
      <c r="E58" s="11">
        <f t="shared" si="5"/>
        <v>0</v>
      </c>
      <c r="F58" s="11">
        <f t="shared" si="5"/>
        <v>0</v>
      </c>
    </row>
    <row r="59" spans="1:8" ht="93.75" x14ac:dyDescent="0.3">
      <c r="A59" s="5">
        <v>26</v>
      </c>
      <c r="B59" s="7" t="s">
        <v>46</v>
      </c>
      <c r="C59" s="13">
        <v>4900</v>
      </c>
      <c r="D59" s="13"/>
      <c r="E59" s="13"/>
      <c r="F59" s="13"/>
      <c r="H59" s="14">
        <f>C59+C60+C61+C62+C63+C64+C65+C66+C67</f>
        <v>174876.554</v>
      </c>
    </row>
    <row r="60" spans="1:8" ht="93.75" x14ac:dyDescent="0.3">
      <c r="A60" s="5">
        <v>27</v>
      </c>
      <c r="B60" s="7" t="s">
        <v>47</v>
      </c>
      <c r="C60" s="13">
        <v>4900</v>
      </c>
      <c r="D60" s="13"/>
      <c r="E60" s="13"/>
      <c r="F60" s="13"/>
    </row>
    <row r="61" spans="1:8" ht="93.75" x14ac:dyDescent="0.3">
      <c r="A61" s="5">
        <v>28</v>
      </c>
      <c r="B61" s="7" t="s">
        <v>48</v>
      </c>
      <c r="C61" s="13">
        <v>4900</v>
      </c>
      <c r="D61" s="13"/>
      <c r="E61" s="13"/>
      <c r="F61" s="13"/>
    </row>
    <row r="62" spans="1:8" ht="93.75" x14ac:dyDescent="0.3">
      <c r="A62" s="5">
        <v>29</v>
      </c>
      <c r="B62" s="7" t="s">
        <v>49</v>
      </c>
      <c r="C62" s="13">
        <v>4900</v>
      </c>
      <c r="D62" s="13"/>
      <c r="E62" s="13"/>
      <c r="F62" s="13"/>
    </row>
    <row r="63" spans="1:8" ht="93.75" x14ac:dyDescent="0.3">
      <c r="A63" s="5">
        <v>30</v>
      </c>
      <c r="B63" s="7" t="s">
        <v>50</v>
      </c>
      <c r="C63" s="13">
        <f>19119+6379.2</f>
        <v>25498.2</v>
      </c>
      <c r="D63" s="13"/>
      <c r="E63" s="13"/>
      <c r="F63" s="13"/>
    </row>
    <row r="64" spans="1:8" ht="93.75" x14ac:dyDescent="0.3">
      <c r="A64" s="5">
        <v>31</v>
      </c>
      <c r="B64" s="7" t="s">
        <v>51</v>
      </c>
      <c r="C64" s="13">
        <f>20939.354+6500</f>
        <v>27439.353999999999</v>
      </c>
      <c r="D64" s="13"/>
      <c r="E64" s="13"/>
      <c r="F64" s="13"/>
    </row>
    <row r="65" spans="1:6" ht="93.75" x14ac:dyDescent="0.3">
      <c r="A65" s="5">
        <v>32</v>
      </c>
      <c r="B65" s="7" t="s">
        <v>52</v>
      </c>
      <c r="C65" s="13">
        <f>26449+8500</f>
        <v>34949</v>
      </c>
      <c r="D65" s="13"/>
      <c r="E65" s="13"/>
      <c r="F65" s="13"/>
    </row>
    <row r="66" spans="1:6" ht="93.75" x14ac:dyDescent="0.3">
      <c r="A66" s="5">
        <v>33</v>
      </c>
      <c r="B66" s="7" t="s">
        <v>53</v>
      </c>
      <c r="C66" s="13">
        <f>25600+8000</f>
        <v>33600</v>
      </c>
      <c r="D66" s="13"/>
      <c r="E66" s="13"/>
      <c r="F66" s="13"/>
    </row>
    <row r="67" spans="1:6" ht="93.75" x14ac:dyDescent="0.3">
      <c r="A67" s="5">
        <v>34</v>
      </c>
      <c r="B67" s="7" t="s">
        <v>54</v>
      </c>
      <c r="C67" s="13">
        <f>25790+8000</f>
        <v>33790</v>
      </c>
      <c r="D67" s="13"/>
      <c r="E67" s="13"/>
      <c r="F67" s="13"/>
    </row>
    <row r="68" spans="1:6" s="16" customFormat="1" ht="58.5" x14ac:dyDescent="0.35">
      <c r="A68" s="15"/>
      <c r="B68" s="8" t="s">
        <v>57</v>
      </c>
      <c r="C68" s="9">
        <f>SUM(C59:C67)</f>
        <v>174876.554</v>
      </c>
      <c r="D68" s="9"/>
      <c r="E68" s="9"/>
      <c r="F68" s="9"/>
    </row>
    <row r="69" spans="1:6" x14ac:dyDescent="0.3">
      <c r="A69" s="5"/>
      <c r="B69" s="10" t="s">
        <v>19</v>
      </c>
      <c r="C69" s="11">
        <f>C58+C47+C25+C68</f>
        <v>612491.19999999995</v>
      </c>
      <c r="D69" s="11">
        <f>D58+D47+D25+D68</f>
        <v>54.149000000000001</v>
      </c>
      <c r="E69" s="11">
        <f>E58+E47+E25+E68</f>
        <v>63</v>
      </c>
      <c r="F69" s="11">
        <f>F58+F47+F25+F68</f>
        <v>35950</v>
      </c>
    </row>
    <row r="75" spans="1:6" x14ac:dyDescent="0.3">
      <c r="A75" s="19" t="s">
        <v>60</v>
      </c>
      <c r="B75" s="19"/>
      <c r="C75" s="19"/>
      <c r="D75" s="19"/>
      <c r="E75" s="19"/>
      <c r="F75" s="19"/>
    </row>
    <row r="76" spans="1:6" x14ac:dyDescent="0.3">
      <c r="A76" s="19"/>
      <c r="B76" s="19"/>
      <c r="C76" s="19"/>
      <c r="D76" s="19"/>
      <c r="E76" s="19"/>
      <c r="F76" s="19"/>
    </row>
  </sheetData>
  <mergeCells count="19">
    <mergeCell ref="B22:F22"/>
    <mergeCell ref="B26:F26"/>
    <mergeCell ref="A14:A15"/>
    <mergeCell ref="B14:B15"/>
    <mergeCell ref="C14:C15"/>
    <mergeCell ref="D14:F14"/>
    <mergeCell ref="A75:F76"/>
    <mergeCell ref="D1:F1"/>
    <mergeCell ref="D2:F2"/>
    <mergeCell ref="D3:F3"/>
    <mergeCell ref="D4:F4"/>
    <mergeCell ref="A6:F12"/>
    <mergeCell ref="B48:F48"/>
    <mergeCell ref="B49:F49"/>
    <mergeCell ref="B27:F27"/>
    <mergeCell ref="B37:F37"/>
    <mergeCell ref="B17:F17"/>
    <mergeCell ref="B18:F18"/>
    <mergeCell ref="B19:F19"/>
  </mergeCells>
  <pageMargins left="0.39370078740157483" right="0.39370078740157483" top="0.39370078740157483" bottom="0.39370078740157483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Аркуш2</vt:lpstr>
      <vt:lpstr>Аркуш2!Заголовки_для_печати</vt:lpstr>
      <vt:lpstr>Аркуш2!Область_печати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2021-12-28T15:04:11Z</dcterms:modified>
</cp:coreProperties>
</file>