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36" yWindow="330" windowWidth="20610" windowHeight="11580" tabRatio="899" firstSheet="2" activeTab="2"/>
  </bookViews>
  <sheets>
    <sheet name="Загальний розподіл (залишки)" sheetId="1" state="hidden" r:id="rId1"/>
    <sheet name="ПЕРЕЛІК 2020_ВЕСЬ" sheetId="2" state="hidden" r:id="rId2"/>
    <sheet name="ПЕРЕЛІК Залишки" sheetId="3" r:id="rId3"/>
    <sheet name="2018(зал) + 2019 факт" sheetId="4" state="hidden" r:id="rId4"/>
    <sheet name="2020 (заг по прогр)" sheetId="5" state="hidden" r:id="rId5"/>
  </sheets>
  <definedNames>
    <definedName name="_xlnm.Print_Titles" localSheetId="1">'ПЕРЕЛІК 2020_ВЕСЬ'!$4:$5</definedName>
    <definedName name="_xlnm.Print_Titles" localSheetId="2">'ПЕРЕЛІК Залишки'!$4:$5</definedName>
    <definedName name="_xlnm.Print_Area" localSheetId="1">'ПЕРЕЛІК 2020_ВЕСЬ'!$A$1:$H$294</definedName>
    <definedName name="_xlnm.Print_Area" localSheetId="2">'ПЕРЕЛІК Залишки'!$A$1:$F$64</definedName>
  </definedNames>
  <calcPr fullCalcOnLoad="1"/>
</workbook>
</file>

<file path=xl/sharedStrings.xml><?xml version="1.0" encoding="utf-8"?>
<sst xmlns="http://schemas.openxmlformats.org/spreadsheetml/2006/main" count="473" uniqueCount="272">
  <si>
    <t>план</t>
  </si>
  <si>
    <t>О180901 Корець – В.Межирічі – Вовкушів на ділянці  км 17+700 – км 21+800</t>
  </si>
  <si>
    <t>О180901 Корець – В.Межирічі – Вовкушів на ділянці км 11+200 - км 13+200</t>
  </si>
  <si>
    <t>О180906  В.Межирічі - Самостріли - М06 на ділянці км 5 + 060 - км 6+260</t>
  </si>
  <si>
    <t xml:space="preserve"> О180906  В.Межирічі - Самостріли - М06 на ділянці км 6 + 800 - км 8+300</t>
  </si>
  <si>
    <t xml:space="preserve">Район </t>
  </si>
  <si>
    <t>Березнівський</t>
  </si>
  <si>
    <t>ВСЬОГО</t>
  </si>
  <si>
    <t>Володимирецький</t>
  </si>
  <si>
    <t>Гощанський</t>
  </si>
  <si>
    <t>Демидівський</t>
  </si>
  <si>
    <t>Дубенський</t>
  </si>
  <si>
    <t>Дубровицький</t>
  </si>
  <si>
    <t>Зарічненський</t>
  </si>
  <si>
    <t>Здолбунівський</t>
  </si>
  <si>
    <t>Корецький</t>
  </si>
  <si>
    <t>Костопільський</t>
  </si>
  <si>
    <t>Млинівський</t>
  </si>
  <si>
    <t>Острозький</t>
  </si>
  <si>
    <t>Радивилівський</t>
  </si>
  <si>
    <t>Рівненський</t>
  </si>
  <si>
    <t>Рокитнівський</t>
  </si>
  <si>
    <t>Сарненський</t>
  </si>
  <si>
    <t>Рівненська область</t>
  </si>
  <si>
    <t>факт</t>
  </si>
  <si>
    <t>Капітальний ремонт дорожнього покриття автодороги Шкарів - Бугрин - М'ятин від с. Бугрин до с. Ясне</t>
  </si>
  <si>
    <t>Капітальний ремонт дорожнього покриття по вул. Нова в с. Горбаків</t>
  </si>
  <si>
    <t>Капітальний ремонт вул. Івана Франка від перехрестя з вул. Центральна до буд. №15 в смт. Зарічне</t>
  </si>
  <si>
    <t>Капітальний ремонт автомобільної дороги О181011 Перелисянка - Деражне на ділянці км 6+650 - км 7+000</t>
  </si>
  <si>
    <t>Зал 2018</t>
  </si>
  <si>
    <t>Підписані договори, роботи не проводились</t>
  </si>
  <si>
    <t>Капітальний</t>
  </si>
  <si>
    <t>Пот-Серед</t>
  </si>
  <si>
    <t>Включити в перелік</t>
  </si>
  <si>
    <t xml:space="preserve">   Додаток
   до розпорядження голови   
   oблдержадміністрації
   .    .2020 №                                                          </t>
  </si>
  <si>
    <t xml:space="preserve">Перелік
 об'єктів, що фінансуватимуться у 2020 році за рахунок субвенції з державного бюджету місцевим бюджетам на фінансове забезпечення будівництва, реконструкції, ремонту та утримання автомобільних доріг загального користування місцевого значення, вулиць і доріг комунальної власності у населених пунктах Рівненської області </t>
  </si>
  <si>
    <t xml:space="preserve">№ </t>
  </si>
  <si>
    <t>Найменування об'єкта</t>
  </si>
  <si>
    <t>Обсяг фінансування, тис. гривень</t>
  </si>
  <si>
    <t>Введення в експлуатацію</t>
  </si>
  <si>
    <t>дороги, кілометрів</t>
  </si>
  <si>
    <t>мосту, 
пог. метрів</t>
  </si>
  <si>
    <t>вулиці і дороги комунальної влаcності у населених пунктах,
кв. метрів</t>
  </si>
  <si>
    <t>Об'єкти будівництва та реконструкції автомобільних доріг</t>
  </si>
  <si>
    <t>Автомобільні дороги місцевого значення</t>
  </si>
  <si>
    <t>м. Дубно</t>
  </si>
  <si>
    <t>Реконструкція залізобетонного моста через р.Іква по вул.Замковій в м.Дубно</t>
  </si>
  <si>
    <t>Наявна</t>
  </si>
  <si>
    <t>Разом по району</t>
  </si>
  <si>
    <t>Разом за підрозділом "Автомобільні дороги місцевого значення"</t>
  </si>
  <si>
    <t>Разом за розділом "Об'єкти будівництва та реконструкції автомобільних доріг"</t>
  </si>
  <si>
    <t>Об'єкти капітального ремонту автомобільних доріг</t>
  </si>
  <si>
    <t>Гощанський район</t>
  </si>
  <si>
    <t>Капітальний ремонт дорожнього покриття автомобільної дороги О180311 Чудниця-Витків Андрусіїв на ділянці км 0+000-км 4+260 Гощанського району</t>
  </si>
  <si>
    <t>2018-2019</t>
  </si>
  <si>
    <t>Капітальний ремонт автомобільної дороги О 180307 Матіївка - Мичів - Мощони - Воронів - Воскодави на ділянці км 5+200 - км 9+650, Гощанський район</t>
  </si>
  <si>
    <t>Дубенський район</t>
  </si>
  <si>
    <t>Капітальний ремонт дороги О180403 Дубно – Семидуби – Кліпець на ділянці км 14+900 – 18+000, Дубенський район</t>
  </si>
  <si>
    <t>була у 2018</t>
  </si>
  <si>
    <t>Капітальний ремонт О181413/О180403/-Майдан на ділянці км км 0+000-км 1+241 Дубенський район</t>
  </si>
  <si>
    <t>Дубровицький район</t>
  </si>
  <si>
    <t xml:space="preserve">Капітальний ремонт автомобільної дороги О180605 Золоте - Рудня на відрізку від с. Золоте до с. Партизанське Дубровицького району Рівненської області </t>
  </si>
  <si>
    <t>експертиза</t>
  </si>
  <si>
    <t xml:space="preserve">Капітальний ремонт дорожного покриття автомобільної дороги С180608 Переброди - Будимля Дубровицького району Рівненської області </t>
  </si>
  <si>
    <t>Здолбунівський район</t>
  </si>
  <si>
    <t>Капітальний ремонт автомобільної дороги О180802 Здолбунів – Глинськ – Стеблівка на ділянці км 0+000 – км 4+300, Здолбунівський район</t>
  </si>
  <si>
    <t>Корецький район</t>
  </si>
  <si>
    <t>Капітальний ремонт автомобільної дороги О180907-Мала Клецька-Даничів на ділянці км 9+800-км17+600</t>
  </si>
  <si>
    <t>Подано на експертизу</t>
  </si>
  <si>
    <t>Костопільський район</t>
  </si>
  <si>
    <t xml:space="preserve">Капітальний ремонт автомобільної дороги О181004 Малий Стидин – Злазне – Іваничі на ділянці км 10+600 - км2 4+800, Костопільського району
</t>
  </si>
  <si>
    <t>Млинівський район</t>
  </si>
  <si>
    <t>Автомобільна дорога О181111 Бакорин-Уїздці-Терешів-Посників на ділянці км. 7+350– км. 11+800 Млинівський район</t>
  </si>
  <si>
    <t>ОТГ</t>
  </si>
  <si>
    <t>ПКД проходить експертизу</t>
  </si>
  <si>
    <t>Рівненський район</t>
  </si>
  <si>
    <t>О 181512 «Дядьковичі-Грушвиця»</t>
  </si>
  <si>
    <t>О 181515  «Ставки-Обарів»</t>
  </si>
  <si>
    <t>Вулиці і дороги комунальної власності у населених пунктах</t>
  </si>
  <si>
    <t>Березнівський район</t>
  </si>
  <si>
    <t>Капітальний ремонт дорожнього покриття по вул. Рівненська (від буд. №47 до вул.Рівненська) в м. Березне Рівненської області</t>
  </si>
  <si>
    <t>Без ПКД</t>
  </si>
  <si>
    <t>Капітальний ремонт дорожнього покриття по вул. Андріївська (від буд. №72б до буд. №79) в м. Березне Рівненської області.</t>
  </si>
  <si>
    <t>Капітальний ремонт покриття вул. Паркова с. Городище Березнівського району</t>
  </si>
  <si>
    <t>Володимирецький район</t>
  </si>
  <si>
    <t>Капітальний ремонт вул. Шевченка в с. Білашів Здолбунівського району</t>
  </si>
  <si>
    <t>Капітальний ремонт вулиці Незалежності в смт Гоща</t>
  </si>
  <si>
    <t>Капітальний ремонт Вулиця Східна смт Гоща</t>
  </si>
  <si>
    <t>Демидівський район</t>
  </si>
  <si>
    <t>вул.40-річчя Перемоги в с.Боремель Демидівського району</t>
  </si>
  <si>
    <t>вул.Робітнича с.Лішня</t>
  </si>
  <si>
    <t>Капітальний ремонт дороги с. Верба по вул.Застав’я-ІІ, Дубенського району Рівненської області</t>
  </si>
  <si>
    <t>Капітальний ремонт дороги с. Верба по вул. Шкільна, Дубенського району Рівненської області</t>
  </si>
  <si>
    <t>Капітальний ремонт дороги с. Верба по вул. 40-річчя перемоги, Дубенського району Рівненської області</t>
  </si>
  <si>
    <t>Капітальний ремонт  покриття вул. Зелена в с.Озеряни Дубенського району</t>
  </si>
  <si>
    <t>ЕЗ виготов</t>
  </si>
  <si>
    <t>Капітальний ремонт дорожнього покриття вул. Шевченка в с.Костянець Дубенського району</t>
  </si>
  <si>
    <t>Капітальний ремонт дорожнього покриття вул. Шкільна в с.Листвин Дубенського району</t>
  </si>
  <si>
    <t>Капітальний ремонт окремих ділянок покриття вул.Широка в с.Молодаво Друге Дубенського району</t>
  </si>
  <si>
    <t>Капітальний ремонт вул. Першотравнева в с. Миколаївка Млинівського району Рівненської області</t>
  </si>
  <si>
    <t>Капітальний ремонт покриття проїзної частини вул.Першотравнева в с.Злинець Дубенського району Рівненської області</t>
  </si>
  <si>
    <t>Капітальний ремонт проїзної частини вул. Миру на ділянці від буд. №153 до буд. № 169 в м. Дубровиця Рівненської області</t>
  </si>
  <si>
    <t>Капітальний ремонт проїзної частини вул. Колодязна в м. Дубровиця (від переехрестя з вул. Макарівська до будинку 30)</t>
  </si>
  <si>
    <t>Зарічненський район</t>
  </si>
  <si>
    <t>Капітальний ремонт автомобільної дороги с. Кухітська Воля, вул. Вишнивці, Зарічненський район</t>
  </si>
  <si>
    <t>Капітальний ремонт покриття вул. Центральна в с. Новорічиця Зарічненського району Рівненської області</t>
  </si>
  <si>
    <t>Капітальний ремонт вул. Привокзальна від перехрестя з вул. Центральна до буд. №12а в смт Зарічне, Зарічненський район, Рівненська область</t>
  </si>
  <si>
    <t>Капітальний ремонт дорожнього покриття вул.Б.Хмельницького в м. Корець</t>
  </si>
  <si>
    <t>Капітальний ремонт дорожнього покриття вул.Київська в м. Корець</t>
  </si>
  <si>
    <t>Експертиза</t>
  </si>
  <si>
    <t>Капітальний ремонт дорожнього покриття вул. 40-річчя Перемоги в м. Корець</t>
  </si>
  <si>
    <t>Капітальний ремонт дорожнього покриття вул.Незалежності</t>
  </si>
  <si>
    <t>Капітальний ремонт дорожнього покриття вул.Д.Галицького</t>
  </si>
  <si>
    <t>Капітальний ремонт дорожнього покриття пров.А.Гаврилюка</t>
  </si>
  <si>
    <r>
      <t xml:space="preserve">Капітальний ремонт </t>
    </r>
    <r>
      <rPr>
        <sz val="14"/>
        <rFont val="Times New Roman"/>
        <family val="1"/>
      </rPr>
      <t>вулиці Лятуринської в м. Костопіль Рівненської області</t>
    </r>
  </si>
  <si>
    <t>Капітальний ремонт покриття вулиці Донецька в м.Костопіль</t>
  </si>
  <si>
    <t>Капітальний ремонт дорожнього покриття частини вулиці Нова в м.Костопіль Рівненської області.</t>
  </si>
  <si>
    <t>Капітальний ремонт покриття провулку Донецький в м.Костопіль</t>
  </si>
  <si>
    <t>Капітальний ремонт дорожнього покриття вулиці Лугова в м.Костопіль Рівненської області.</t>
  </si>
  <si>
    <t>Капітальний ремонт дорожнього покриття вулиці С. Петлюри в м.Костопіль Рівненської області.</t>
  </si>
  <si>
    <t>Острозький район</t>
  </si>
  <si>
    <t>Капітальний ремонт покриття по вул. Білашівська та вул. Незалежності (від перехрестя вул. Шкільна та вул. Набережна до кладовища) в с. Грозів Острозького району Рівненської області</t>
  </si>
  <si>
    <t>Капітальний ремонт дорожнього покриття по вул. Шевченка від дороги О181202 до буд №8 в с. Могиляни, Острозького району</t>
  </si>
  <si>
    <t>Капітальний ремонт дорожнього покриття  по вул. Заводській  між багатоквартирними будинками 1,2,3,4 в с. Могиляни, Острозького району Рівненської області</t>
  </si>
  <si>
    <t>Капітальний ремонт вул. О. Стефановича в с. Милятин Острозького району Рівненської області</t>
  </si>
  <si>
    <t>Радивилівський район</t>
  </si>
  <si>
    <t>вул. Квітнева в с. Біла Криниця Рівненського району</t>
  </si>
  <si>
    <t>вул. Насті Куреші в с. Антопіль Рівненського району</t>
  </si>
  <si>
    <t>вул. Б. Хмельницького в с. Глинки Рівненського району</t>
  </si>
  <si>
    <t xml:space="preserve"> вул. Вереснева в с. Вересневе Рівненського району</t>
  </si>
  <si>
    <t>вул. Рольщикова в с. Велика Омеляна Рівненського району</t>
  </si>
  <si>
    <t>вул. Габрилівська в с. Велика Омеляна Рівненського району</t>
  </si>
  <si>
    <t>вул. Чеська в с. Велика Омеляна Рівненського району</t>
  </si>
  <si>
    <t>вул. Тиха в с. Велика Омеляна Рівненського району</t>
  </si>
  <si>
    <t>вул. Шкільна, с. Грушвиця Перша</t>
  </si>
  <si>
    <t>вул.Шкільна смт Квасилів</t>
  </si>
  <si>
    <t>вул. Вишнева смт Квасилів</t>
  </si>
  <si>
    <t>вул. Жовтнева с. Зоря Рівненського району</t>
  </si>
  <si>
    <t>вул. Островського с. Обарів Рівненського району</t>
  </si>
  <si>
    <t>вул. Насікайла с. Обарів Рівненського району</t>
  </si>
  <si>
    <t>Рокитнівський район</t>
  </si>
  <si>
    <t>в с. Хміль – вул. Центральна</t>
  </si>
  <si>
    <t>смт Томашгород, вул. Соборна</t>
  </si>
  <si>
    <t>с. Глинне – вул.  Бродівська</t>
  </si>
  <si>
    <t>с. Кам’яне – вул. Незалежності</t>
  </si>
  <si>
    <t>с. Дубно – вул. Тараса Шевченка</t>
  </si>
  <si>
    <t>с. Сновидовичі – вул. Молодіжна</t>
  </si>
  <si>
    <t>Сарненський район</t>
  </si>
  <si>
    <t>м. Вараш</t>
  </si>
  <si>
    <t>Капітальний ремонт асфальтобетонного покриття вулиці Соборна в місті Вараш Рівненської області</t>
  </si>
  <si>
    <t>Разом</t>
  </si>
  <si>
    <t>Капітальний  ремонт вул.Космонавтів в м.Дубно від вул. Кременецька до пров. Страклівський</t>
  </si>
  <si>
    <t>Капітальний ремонт покриття пров. Шашкевича в м. Дубно</t>
  </si>
  <si>
    <t>Капітальний ремонт вул. Чубинського в                 м. Дубно</t>
  </si>
  <si>
    <t>Капітальний  ремонт дорожнього покриття вул.Гагаріна в м.Дубно</t>
  </si>
  <si>
    <t>Капітальний ремонт дорожнього покриття пров.П.Мирного в м.Дубно</t>
  </si>
  <si>
    <t>Капітальний ремонт вул.Підборці від буд.                 № 98 до будинку № 108 в м. Дубно</t>
  </si>
  <si>
    <t>Капітальний ремонт вул.М'ятинська в м.Дубно</t>
  </si>
  <si>
    <t>Капітальний ремонт вул.Гірницька в м.Дубно</t>
  </si>
  <si>
    <t>Капітальний ремонт тротуару з влаштуванням велодоріжки непарної сторони вул. Львівська в м. Дубно</t>
  </si>
  <si>
    <t>Капітальний ремонт дорожнього покриття з влаштуванням тртуару по вул.Цегельна в м.Дубно</t>
  </si>
  <si>
    <t>м. Костопіль</t>
  </si>
  <si>
    <t>Капітальний ремонт вулиці Лятуринської в м. Костопіль Рівненської області</t>
  </si>
  <si>
    <t>м. Сарни</t>
  </si>
  <si>
    <t>Капітальний ремонт вул. Котляревського-Некрасова (в межах вул. Пушкіна та вул. Белгородська) в м. Сарни Рівненскьї області</t>
  </si>
  <si>
    <t>На стадії виготовлення</t>
  </si>
  <si>
    <t>Разом за підрозділом "Вулиці і дороги комунальної власності у населенних пунктах"</t>
  </si>
  <si>
    <t>Разом за розділом "Об'єкти капітального ремонту автомобільних доріг"</t>
  </si>
  <si>
    <t>Об'єкти поточного середнього ремонту автомобільних доріг</t>
  </si>
  <si>
    <t>Поточний середній ремонт автомобільної дороги О180105 Кам’янка – Велике Поле на ділянці км 0+000 – км 9+576, Березнівський район</t>
  </si>
  <si>
    <t>Поточний середній ремонт автомобільної дороги О 180108 Моквин-Друхів-Поліське-Грушівка-Ведмедівка на ділянці км 9+320-км 16+733, Березнівський район</t>
  </si>
  <si>
    <t>Поточний середній ремонт дорожнього покриття автомобільної дороги  О180405 Повча-Турковичі-/М-06/ на ділянці км 3+600- км 9+940 Дубенського району Рівненської області</t>
  </si>
  <si>
    <t>Поточний середній ремонт автомобільної дороги О180804 Дубно-Тараканів- Великі Загорці на ділянки км 3+660-км 6+140</t>
  </si>
  <si>
    <t>Поточний середній ремонт автомобільної дороги О180606 /Т-18-09/ - Трипутня на ділянці км 0+000 - км 10+800 Дубровицького району Рівненської області</t>
  </si>
  <si>
    <t xml:space="preserve">Поточний середній ремонт автомобільної дороги О180703 Соломир - Вовчиці - Дібрівськ - Сварицевичі на ділянці км 45+000 - км 50+800 </t>
  </si>
  <si>
    <t>Поточний середній ремонт автомобільної дороги О180703 Соломир - Вовчиці - Дібрівськ - Сварицевичі на ділянці км 39+800 - км 45+000 Дубровицького району Рівненської області</t>
  </si>
  <si>
    <t>Поточний середній ремонт дорожнього покриття автомобільної дороги  О 180703 Соломир – Вовчиці – Дібрівськ – Сварицевичі на ділянках км 32+683 – км 35+458, км 36+458 – км 38+300, Зарічненський район</t>
  </si>
  <si>
    <t>Поточний середній ремонт автомобільної дороги О180701 Морочне-Задовже на ділянці   км 0+050 – 5+329, Зарічненський район</t>
  </si>
  <si>
    <t>Поточний середній ремонт автомобільної дороги О180804 Залібівка – Півче – Мізоч – Копиткове на ділянці км 15+550 – км 18+950, Здолбунівський район</t>
  </si>
  <si>
    <t>Рішення СР</t>
  </si>
  <si>
    <t>Поточний середній ремонт автомобільної дороги Лідаво – Урвенна – Залісся на ділянці км 0+000 – км 3+788, Здолбунівський район</t>
  </si>
  <si>
    <t>Поточний середній ремонт автомобільної дороги місцевого значення О181010 Дюксин – Новий Берестовець (ділянка дороги Новий Берестовець – Глажева)</t>
  </si>
  <si>
    <t>відсутня</t>
  </si>
  <si>
    <t>Поточний середній ремонт автомобільної дороги місцевого значення О181008 Головин – Корчин - Чудви (ділянка дороги Головин - Корчин)</t>
  </si>
  <si>
    <t>Поточний середній ремонт автомобільної дороги О181005 Мар'яеівка - Рокитне</t>
  </si>
  <si>
    <t>наявна</t>
  </si>
  <si>
    <t>Поточний середній ремонт автомобільної дороги місцевого значення С181010 Збуж - Жалин</t>
  </si>
  <si>
    <t>Поточний середній ремонт автомобільної дороги місцевого значення Малий Мидськ - Ленде</t>
  </si>
  <si>
    <t>Поточний середній ремонт автомобільної дороги місцевого значення Яполоть - Гута</t>
  </si>
  <si>
    <t>Поточний середній ремонт автомобільної дороги місцевого значення О181016 Північний під'їзд до м. Костопіль</t>
  </si>
  <si>
    <t>Поточний середній ремонт автомобільної дороги місцевого значення О181017 Південний під'їзд до м. Костопіль</t>
  </si>
  <si>
    <t>Поточний середній ремонт автомобільної дороги С181101 Ужинець – Озліїв на ділянці км 0 + 600 – км 3+100 в Рівненській області</t>
  </si>
  <si>
    <t>Автомобільна дорога О 181106 Пітушків - Новоселівка км 5+250 – км 8+950 Млинівський район</t>
  </si>
  <si>
    <t>ПКД виготовляється</t>
  </si>
  <si>
    <t>Автомобільна дорога С 181110 Ульянівка-Владиславівка – Іванівка км. 3+700 – км. 6+300 Млинівський район</t>
  </si>
  <si>
    <t>Ремонт  залізобетонного моста на автомобільній дорозі С181102 Радів - Кораблище протяжністю 12 м.</t>
  </si>
  <si>
    <t>Поточний середній ремонт автомобільної дороги О181202 Хрінів – Бухарів – Могиляни – Вельбівне на ділянці км 2+400 – км 6+825, Острозький район</t>
  </si>
  <si>
    <t>Поточний середній ремонт автомобільної  дороги О181201 Новомалин-Межиріч на ділянці км 0+000 – км 3+700 (ділянка дороги с. Новомалин – хутір Лючин), Острозький район</t>
  </si>
  <si>
    <t>Поточний середній ремонт автомобільної дороги обласного значення О181209 Країв-Плоске-Верхів км 16+423-км 17+600 (ділянка дороги с. Верхів – Н-25 Городище-Рівне-Старокостянтинів), Острозький район</t>
  </si>
  <si>
    <t>Поточний середній ремонт автомобільної дороги О181202 Хрінів – Бухарів – Могиляни – Вельбівне на ділянці км 15+590 – км 17+810, Острозький район</t>
  </si>
  <si>
    <t>Поточний середній ремонт автомобільної дороги О181208 Хорів – /Т-18-31/ на ділянці км 1+038 – км 1+680, Острозький район</t>
  </si>
  <si>
    <t>Відсут Д1</t>
  </si>
  <si>
    <t>Поточний середній ремонт автомобільної дороги О181313 Батьків-Дружба на ділянці км 0+000-км 1+400 Радивилівського району Рівненської області</t>
  </si>
  <si>
    <t>Поточний середній ремонт автомобільної дороги О181304 Добривода-Крупець на ділянці км 14+350-км 15+750, км 16+100-км 16+350 Радивилівського району Рівненської області</t>
  </si>
  <si>
    <t>Поточний середній ремонт автомобільної дороги О181301 Радивилів-Коритне на ділянці км 1+750-км 2+680 Радивилівського району Рівненської області.</t>
  </si>
  <si>
    <t>Поточний середній ремонт автомобільної дороги О181301 Радивилів-Коритне на ділянці км 2+680-км 3+680 Радивилівського району Рівненської області</t>
  </si>
  <si>
    <t>Поточний середній ремонт автомобільної дороги О181304 Добривода-Крупець на ділянці км 10+650-км 10+950, км 11+300-км 12+000 Радивилівського району Рівненської області</t>
  </si>
  <si>
    <t>Поточний середній ремонт автомобільної дороги О181301 Радивилів-Коритне на ділянці км 7+500-км 8+500 Радивилівського району Рівненської області</t>
  </si>
  <si>
    <t>Поточний середній ремонт автомобільної дороги О181305 Боратин-Зарічне на ділянці км 2+700-км 3+700 Радивилівського району Рівненської області</t>
  </si>
  <si>
    <t>Поточний середній ремонт автомобільної дороги О181301 Радивилів-Коритне на ділянці км 23+200-км 24+200 Радивилівського району Рівненської області</t>
  </si>
  <si>
    <t>Поточний середній ремонт автомобільної дороги О181301 Радивилів-Коритне на ділянці км 18+200-км 19+200 Радивилівського району Рівненської області</t>
  </si>
  <si>
    <t>Поточний середній ремонт автомобільної дороги О181312 Пустоіванне-Грядки на ділянці км 2+100-км 3+300, Радивилівського району Рівненської області</t>
  </si>
  <si>
    <t>Поточний середній ремонт автомобільної дороги О181310 Михайлівка-Адамівка-Стоянівка на ділянці км 0+000-км 1+000 Радивилівського району Рівненської області</t>
  </si>
  <si>
    <t>Поточний середній ремонт автомобільної дороги О181308 Немирівка-Гаї-Левятинські-Новоукраїнське на ділянці км 4+620-км 5+620 Радивилівського району Рівненської області</t>
  </si>
  <si>
    <t xml:space="preserve">вул. Рівненська (автодорога О181513 «Бармаки-Городище- /М-06/) с. Городище  </t>
  </si>
  <si>
    <t>С181513 - Дібрівка</t>
  </si>
  <si>
    <t>ПКД відсутня</t>
  </si>
  <si>
    <t>О181504 «Михайлівка – /Н-22/» на ділянці км 0+000 – км 2+400</t>
  </si>
  <si>
    <t>О181503 Шубків – Гориньград Перший-Рясники -/М-06/ на ділянці км 2+200 - км 5+200</t>
  </si>
  <si>
    <t>Поточний середній ремонт автомобільної дороги О181601 Яринівка-Тутовичі-Костянтинівка на ділянці км 0+000 – км 7+500 Сарненського району Рівненської області</t>
  </si>
  <si>
    <t>була 2018</t>
  </si>
  <si>
    <t>Поточний середній ремонт дорожнього покриття автомобільної дороги обласного значення О181606 /М-07/-Чудель-Тинне на ділянці км 1+100 – км 14+700 Сарненського району Рівненської області</t>
  </si>
  <si>
    <t>Поточний середній ремонт дорожнього покриття автомобільної дороги обласного значення О181602 Клесів-Олексіївка-Вири на ділянці км 2+500 – км 10+200 Сарненського району Рівненської області</t>
  </si>
  <si>
    <t>вулиця Дубрівня с. Воскодави Гощанського району Рівненської області</t>
  </si>
  <si>
    <t>Поточний середній ремонт автомобільної дороги с. Головниця вул. Середня, Корецький район</t>
  </si>
  <si>
    <t>Поточний середній ремонт автомобільної дороги с. Головниця вул. Вишнева, Корецький район</t>
  </si>
  <si>
    <t>Поточний середній ремонт дорожнього покриття вул. Острозька с. Плоске Острозького району Рівненської області</t>
  </si>
  <si>
    <t>Поточний середній ремонт дорожнього покриття по вул. Каденюка в с. Оженин, Острозький район, Рівненська область.</t>
  </si>
  <si>
    <t>вул. Центральна в с. Вересневе Рівненського району</t>
  </si>
  <si>
    <t>розробляється</t>
  </si>
  <si>
    <t>вул. Березина, с. Грушвиця Друга</t>
  </si>
  <si>
    <t>вул. Лип’янська, с. Грушвиця Перша</t>
  </si>
  <si>
    <t>вул. Гайова, с. Грушвиця Перша</t>
  </si>
  <si>
    <t>вул. Квітнева, с. Грушвиця Перша</t>
  </si>
  <si>
    <t>вул. Вишнева, с.Грушвиця Перша</t>
  </si>
  <si>
    <t>вул. Кравчука, с. Грушвиця Перша</t>
  </si>
  <si>
    <t>вул. Хутірська, с. Грушвиця Перша</t>
  </si>
  <si>
    <t>вул. Замкова смт Квасилів</t>
  </si>
  <si>
    <t>вул. Індустріальна смт Квасилів</t>
  </si>
  <si>
    <t>О181403 Єльне –Томашгород км15+781-17+620 (смт Томашгород с.Томашгород)</t>
  </si>
  <si>
    <t>м. Острог</t>
  </si>
  <si>
    <t>Разом за розділом "Об'єкти поточного середнього ремонту автомобільних доріг"</t>
  </si>
  <si>
    <t>Експлуатаційне утримання автомобільних доріг загального користування місцевого значення</t>
  </si>
  <si>
    <t>Разом за розділами "Об'єкти поточного середнього ремонту автомобільних доріг" та "Експлуатаційне утримання автомобільних доріг загального користування місцевого значення"</t>
  </si>
  <si>
    <t>Разом по  області</t>
  </si>
  <si>
    <t xml:space="preserve">В.о.директора департаменту з питань 
будівництва та архітектури адміністрації                                                 Віталій КАРДАШ                            </t>
  </si>
  <si>
    <t>Будівництво, реконструкція, капітальний ремонт автомобільних доріг загального користування місцевого значення (проектно-вишукувальні роботи)</t>
  </si>
  <si>
    <t>Поточний середній ремонт автомобільних доріг загального користування місцевого значення</t>
  </si>
  <si>
    <t>Поточний дрібний ремонт та експлуатаційне утримання автомобільних доріг загального користування місцевого значення</t>
  </si>
  <si>
    <t>Будівництво, реконструкція, капітальний ремонт вулиць і доріг комунальної власності у населених пунктах</t>
  </si>
  <si>
    <t>Поточний середній ремонт вулиць і доріг комунальної власності у населених пунктах</t>
  </si>
  <si>
    <t>Поточний дрібний ремонт та експлуатаційне утримання вулиць і доріг комунальної власності у населених пунктах</t>
  </si>
  <si>
    <t>Поточний</t>
  </si>
  <si>
    <t>критерії</t>
  </si>
  <si>
    <t>максимально можлива сума на комуналки</t>
  </si>
  <si>
    <t>максимально можлива сума на експлуатацію</t>
  </si>
  <si>
    <t>мінімальна можлива сума на мости</t>
  </si>
  <si>
    <t>Залишок</t>
  </si>
  <si>
    <t>Залишки 2018</t>
  </si>
  <si>
    <t>Залишки 2019</t>
  </si>
  <si>
    <t>ПРОПОЗИЦІЯ</t>
  </si>
  <si>
    <t>Капітальний ремонт покриття проїзної частини вул. Городецька в с. Великий Олексин</t>
  </si>
  <si>
    <t xml:space="preserve">Директор департаменту з питань 
будівництва та архітектури адміністрації                                                 Віталій КАРДАШ                            </t>
  </si>
  <si>
    <t>Реконструкція залізобетонного моста через р. Іква по вул. Замковій в м. Дубно</t>
  </si>
  <si>
    <t>Реконструкція мосту на автомобільній дорозі О180203 Володимирець – Красносілля – Малі Телковичі між селами Луко та Біле</t>
  </si>
  <si>
    <t xml:space="preserve">Поточний середній ремонт дорожнього покриття автомобільної дороги  О180405 Повча-Турковичі-/М-06/ на ділянці км 3+600- км 9+940 </t>
  </si>
  <si>
    <t>-</t>
  </si>
  <si>
    <t xml:space="preserve">Поточний ремонт дорожнього покриття по вул. Шевченка в с. Ставки </t>
  </si>
  <si>
    <t xml:space="preserve">Поточний середній ремонт дорожнього покриття по вул. Мирна в с. Іллін </t>
  </si>
  <si>
    <t xml:space="preserve">Разом за розділами "Об'єкти поточного середнього ремонту автомобільних доріг" та "Експлуатаційне утримання автомобільних доріг загального користування </t>
  </si>
  <si>
    <t>ПЕРЕЛІК                                                                                                                                                                об'єктів, що фінансуватимуться в 2020 році за рахунок залишку коштів спеціального фонду обласного бюджету, що утворився станом на 01.01.2020 за рахунок субвенції з державного бюджету місцевим бюджетам на фінансове забезпечення будівництва, реконструкції, ремонту та утримання автомобільних доріг загального користування місцевого значення, вулиць і доріг комунальної власності у населених пунктах Рівненської області</t>
  </si>
  <si>
    <t xml:space="preserve">Додаток                                        до розпорядження                голови облдержадміністрації  16.04.2020 № 233                    </t>
  </si>
</sst>
</file>

<file path=xl/styles.xml><?xml version="1.0" encoding="utf-8"?>
<styleSheet xmlns="http://schemas.openxmlformats.org/spreadsheetml/2006/main">
  <numFmts count="17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.0"/>
    <numFmt numFmtId="165" formatCode="[$-419]General"/>
    <numFmt numFmtId="166" formatCode="#,##0.00_г_р_н_."/>
    <numFmt numFmtId="167" formatCode="#,##0.000"/>
    <numFmt numFmtId="168" formatCode="0.000"/>
    <numFmt numFmtId="169" formatCode="0.0"/>
    <numFmt numFmtId="170" formatCode="#,##0.0000"/>
    <numFmt numFmtId="171" formatCode="#,##0.00000"/>
    <numFmt numFmtId="172" formatCode="0.00000"/>
  </numFmts>
  <fonts count="7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 Cyr"/>
      <family val="0"/>
    </font>
    <font>
      <b/>
      <sz val="10"/>
      <name val="Arial Cyr"/>
      <family val="0"/>
    </font>
    <font>
      <b/>
      <i/>
      <sz val="16"/>
      <color indexed="8"/>
      <name val="Arial"/>
      <family val="2"/>
    </font>
    <font>
      <b/>
      <i/>
      <u val="single"/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4"/>
      <name val="Calibri"/>
      <family val="2"/>
    </font>
    <font>
      <sz val="10"/>
      <name val="Calibri"/>
      <family val="2"/>
    </font>
    <font>
      <b/>
      <sz val="12"/>
      <name val="Arial Cyr"/>
      <family val="0"/>
    </font>
    <font>
      <sz val="12"/>
      <name val="Calibri"/>
      <family val="2"/>
    </font>
    <font>
      <b/>
      <sz val="12"/>
      <name val="Calibri"/>
      <family val="2"/>
    </font>
    <font>
      <b/>
      <i/>
      <sz val="10"/>
      <name val="Times New Roman"/>
      <family val="1"/>
    </font>
    <font>
      <sz val="16"/>
      <color indexed="8"/>
      <name val="Times New Roman"/>
      <family val="1"/>
    </font>
    <font>
      <sz val="14"/>
      <color indexed="8"/>
      <name val="Times New Roman"/>
      <family val="1"/>
    </font>
    <font>
      <sz val="16"/>
      <name val="Times New Roman"/>
      <family val="1"/>
    </font>
    <font>
      <b/>
      <sz val="16"/>
      <color indexed="8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sz val="12"/>
      <color indexed="8"/>
      <name val="Times New Roman"/>
      <family val="1"/>
    </font>
    <font>
      <i/>
      <sz val="14"/>
      <color indexed="8"/>
      <name val="Times New Roman"/>
      <family val="1"/>
    </font>
    <font>
      <sz val="14"/>
      <color indexed="10"/>
      <name val="Times New Roman"/>
      <family val="1"/>
    </font>
    <font>
      <sz val="12"/>
      <name val="Times New Roman"/>
      <family val="1"/>
    </font>
    <font>
      <sz val="14"/>
      <color indexed="63"/>
      <name val="Times New Roman"/>
      <family val="1"/>
    </font>
    <font>
      <sz val="12"/>
      <color indexed="10"/>
      <name val="Times New Roman"/>
      <family val="1"/>
    </font>
    <font>
      <sz val="10"/>
      <color indexed="8"/>
      <name val="Times New Roman"/>
      <family val="1"/>
    </font>
    <font>
      <sz val="12"/>
      <color indexed="63"/>
      <name val="Times New Roman"/>
      <family val="1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b/>
      <i/>
      <sz val="16"/>
      <color theme="1"/>
      <name val="Arial"/>
      <family val="2"/>
    </font>
    <font>
      <b/>
      <i/>
      <u val="single"/>
      <sz val="11"/>
      <color theme="1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2"/>
      <color theme="1"/>
      <name val="Times New Roman"/>
      <family val="1"/>
    </font>
    <font>
      <sz val="14"/>
      <color rgb="FFFF0000"/>
      <name val="Times New Roman"/>
      <family val="1"/>
    </font>
    <font>
      <sz val="12"/>
      <color rgb="FFFF0000"/>
      <name val="Times New Roman"/>
      <family val="1"/>
    </font>
    <font>
      <sz val="10"/>
      <color rgb="FF000000"/>
      <name val="Times New Roman"/>
      <family val="1"/>
    </font>
    <font>
      <sz val="12"/>
      <color rgb="FF222222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8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165" fontId="49" fillId="0" borderId="0">
      <alignment/>
      <protection/>
    </xf>
    <xf numFmtId="0" fontId="50" fillId="0" borderId="0">
      <alignment horizontal="center"/>
      <protection/>
    </xf>
    <xf numFmtId="0" fontId="50" fillId="0" borderId="0">
      <alignment horizontal="center" textRotation="90"/>
      <protection/>
    </xf>
    <xf numFmtId="0" fontId="51" fillId="0" borderId="0">
      <alignment/>
      <protection/>
    </xf>
    <xf numFmtId="0" fontId="51" fillId="0" borderId="0">
      <alignment/>
      <protection/>
    </xf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>
      <alignment horizontal="left"/>
      <protection/>
    </xf>
    <xf numFmtId="0" fontId="59" fillId="0" borderId="0">
      <alignment/>
      <protection/>
    </xf>
    <xf numFmtId="0" fontId="60" fillId="0" borderId="6" applyNumberFormat="0" applyFill="0" applyAlignment="0" applyProtection="0"/>
    <xf numFmtId="0" fontId="59" fillId="0" borderId="0">
      <alignment horizontal="left"/>
      <protection/>
    </xf>
    <xf numFmtId="0" fontId="61" fillId="28" borderId="7" applyNumberFormat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59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64" fillId="30" borderId="0" applyNumberFormat="0" applyBorder="0" applyAlignment="0" applyProtection="0"/>
    <xf numFmtId="0" fontId="59" fillId="0" borderId="0">
      <alignment/>
      <protection/>
    </xf>
    <xf numFmtId="0" fontId="6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0">
      <alignment/>
      <protection/>
    </xf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  <xf numFmtId="0" fontId="59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8" fillId="32" borderId="0" applyNumberFormat="0" applyBorder="0" applyAlignment="0" applyProtection="0"/>
  </cellStyleXfs>
  <cellXfs count="235">
    <xf numFmtId="0" fontId="0" fillId="0" borderId="0" xfId="0" applyFont="1" applyAlignment="1">
      <alignment/>
    </xf>
    <xf numFmtId="0" fontId="3" fillId="0" borderId="0" xfId="65" applyAlignment="1">
      <alignment horizontal="center" vertical="center"/>
      <protection/>
    </xf>
    <xf numFmtId="0" fontId="3" fillId="0" borderId="0" xfId="65">
      <alignment/>
      <protection/>
    </xf>
    <xf numFmtId="0" fontId="4" fillId="0" borderId="10" xfId="65" applyFont="1" applyBorder="1" applyAlignment="1">
      <alignment horizontal="center" vertical="center"/>
      <protection/>
    </xf>
    <xf numFmtId="0" fontId="3" fillId="0" borderId="10" xfId="65" applyBorder="1">
      <alignment/>
      <protection/>
    </xf>
    <xf numFmtId="4" fontId="3" fillId="0" borderId="0" xfId="65" applyNumberFormat="1">
      <alignment/>
      <protection/>
    </xf>
    <xf numFmtId="0" fontId="9" fillId="0" borderId="0" xfId="0" applyFont="1" applyFill="1" applyBorder="1" applyAlignment="1">
      <alignment/>
    </xf>
    <xf numFmtId="4" fontId="0" fillId="0" borderId="10" xfId="0" applyNumberFormat="1" applyBorder="1" applyAlignment="1">
      <alignment/>
    </xf>
    <xf numFmtId="0" fontId="9" fillId="0" borderId="10" xfId="0" applyFont="1" applyFill="1" applyBorder="1" applyAlignment="1">
      <alignment/>
    </xf>
    <xf numFmtId="4" fontId="10" fillId="0" borderId="10" xfId="0" applyNumberFormat="1" applyFont="1" applyFill="1" applyBorder="1" applyAlignment="1">
      <alignment/>
    </xf>
    <xf numFmtId="0" fontId="11" fillId="0" borderId="10" xfId="65" applyFont="1" applyBorder="1" applyAlignment="1">
      <alignment horizontal="center" vertical="center"/>
      <protection/>
    </xf>
    <xf numFmtId="4" fontId="13" fillId="0" borderId="10" xfId="0" applyNumberFormat="1" applyFont="1" applyFill="1" applyBorder="1" applyAlignment="1">
      <alignment/>
    </xf>
    <xf numFmtId="0" fontId="3" fillId="0" borderId="10" xfId="65" applyFont="1" applyBorder="1" applyAlignment="1">
      <alignment vertical="center"/>
      <protection/>
    </xf>
    <xf numFmtId="166" fontId="14" fillId="33" borderId="10" xfId="0" applyNumberFormat="1" applyFont="1" applyFill="1" applyBorder="1" applyAlignment="1">
      <alignment horizontal="right" vertical="center" wrapText="1"/>
    </xf>
    <xf numFmtId="0" fontId="12" fillId="0" borderId="10" xfId="0" applyFont="1" applyFill="1" applyBorder="1" applyAlignment="1">
      <alignment/>
    </xf>
    <xf numFmtId="0" fontId="15" fillId="0" borderId="0" xfId="0" applyFont="1" applyFill="1" applyAlignment="1">
      <alignment horizontal="center" vertical="center"/>
    </xf>
    <xf numFmtId="0" fontId="16" fillId="0" borderId="0" xfId="0" applyFont="1" applyFill="1" applyAlignment="1">
      <alignment horizontal="center" vertical="center" wrapText="1"/>
    </xf>
    <xf numFmtId="164" fontId="15" fillId="0" borderId="0" xfId="0" applyNumberFormat="1" applyFont="1" applyFill="1" applyAlignment="1">
      <alignment horizontal="center" vertical="center" wrapText="1"/>
    </xf>
    <xf numFmtId="0" fontId="16" fillId="0" borderId="0" xfId="0" applyFont="1" applyFill="1" applyBorder="1" applyAlignment="1">
      <alignment/>
    </xf>
    <xf numFmtId="0" fontId="17" fillId="0" borderId="0" xfId="0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/>
    </xf>
    <xf numFmtId="0" fontId="16" fillId="0" borderId="10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left" vertical="center" wrapText="1"/>
    </xf>
    <xf numFmtId="167" fontId="19" fillId="0" borderId="10" xfId="0" applyNumberFormat="1" applyFont="1" applyFill="1" applyBorder="1" applyAlignment="1">
      <alignment horizontal="center" vertical="center" wrapText="1"/>
    </xf>
    <xf numFmtId="168" fontId="19" fillId="0" borderId="10" xfId="0" applyNumberFormat="1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left" vertical="center" wrapText="1"/>
    </xf>
    <xf numFmtId="164" fontId="19" fillId="0" borderId="10" xfId="0" applyNumberFormat="1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left" vertical="center" wrapText="1"/>
    </xf>
    <xf numFmtId="167" fontId="21" fillId="0" borderId="10" xfId="0" applyNumberFormat="1" applyFont="1" applyFill="1" applyBorder="1" applyAlignment="1">
      <alignment horizontal="center" vertical="center" wrapText="1"/>
    </xf>
    <xf numFmtId="164" fontId="21" fillId="0" borderId="10" xfId="0" applyNumberFormat="1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left" vertical="center" wrapText="1"/>
    </xf>
    <xf numFmtId="4" fontId="19" fillId="0" borderId="10" xfId="0" applyNumberFormat="1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167" fontId="16" fillId="0" borderId="10" xfId="0" applyNumberFormat="1" applyFont="1" applyFill="1" applyBorder="1" applyAlignment="1">
      <alignment horizontal="center" vertical="center"/>
    </xf>
    <xf numFmtId="167" fontId="19" fillId="0" borderId="10" xfId="0" applyNumberFormat="1" applyFont="1" applyFill="1" applyBorder="1" applyAlignment="1">
      <alignment horizontal="center" vertical="center"/>
    </xf>
    <xf numFmtId="164" fontId="19" fillId="0" borderId="10" xfId="0" applyNumberFormat="1" applyFont="1" applyFill="1" applyBorder="1" applyAlignment="1">
      <alignment horizontal="center" vertical="center"/>
    </xf>
    <xf numFmtId="168" fontId="16" fillId="0" borderId="11" xfId="0" applyNumberFormat="1" applyFont="1" applyBorder="1" applyAlignment="1">
      <alignment horizontal="left" vertical="center" wrapText="1"/>
    </xf>
    <xf numFmtId="0" fontId="16" fillId="0" borderId="10" xfId="0" applyFont="1" applyFill="1" applyBorder="1" applyAlignment="1">
      <alignment horizontal="center" vertical="center" wrapText="1"/>
    </xf>
    <xf numFmtId="4" fontId="23" fillId="0" borderId="10" xfId="0" applyNumberFormat="1" applyFont="1" applyBorder="1" applyAlignment="1">
      <alignment horizontal="center" vertical="center" wrapText="1"/>
    </xf>
    <xf numFmtId="4" fontId="19" fillId="0" borderId="10" xfId="0" applyNumberFormat="1" applyFont="1" applyFill="1" applyBorder="1" applyAlignment="1">
      <alignment horizontal="center" vertical="center"/>
    </xf>
    <xf numFmtId="169" fontId="19" fillId="0" borderId="10" xfId="0" applyNumberFormat="1" applyFont="1" applyFill="1" applyBorder="1" applyAlignment="1">
      <alignment horizontal="center" vertical="center" wrapText="1"/>
    </xf>
    <xf numFmtId="0" fontId="19" fillId="0" borderId="10" xfId="0" applyFont="1" applyBorder="1" applyAlignment="1">
      <alignment wrapText="1"/>
    </xf>
    <xf numFmtId="0" fontId="16" fillId="0" borderId="0" xfId="0" applyFont="1" applyFill="1" applyBorder="1" applyAlignment="1">
      <alignment wrapText="1"/>
    </xf>
    <xf numFmtId="0" fontId="19" fillId="0" borderId="10" xfId="0" applyFont="1" applyBorder="1" applyAlignment="1">
      <alignment horizontal="left" vertical="top" wrapText="1"/>
    </xf>
    <xf numFmtId="0" fontId="69" fillId="0" borderId="10" xfId="0" applyFont="1" applyBorder="1" applyAlignment="1">
      <alignment horizontal="left" vertical="center" wrapText="1"/>
    </xf>
    <xf numFmtId="167" fontId="70" fillId="0" borderId="10" xfId="0" applyNumberFormat="1" applyFont="1" applyBorder="1" applyAlignment="1">
      <alignment horizontal="center" vertical="center" wrapText="1"/>
    </xf>
    <xf numFmtId="4" fontId="70" fillId="0" borderId="10" xfId="0" applyNumberFormat="1" applyFont="1" applyBorder="1" applyAlignment="1">
      <alignment horizontal="center" vertical="center" wrapText="1"/>
    </xf>
    <xf numFmtId="0" fontId="71" fillId="0" borderId="10" xfId="0" applyFont="1" applyFill="1" applyBorder="1" applyAlignment="1">
      <alignment horizontal="center" vertical="center" wrapText="1"/>
    </xf>
    <xf numFmtId="0" fontId="71" fillId="0" borderId="0" xfId="0" applyFont="1" applyFill="1" applyBorder="1" applyAlignment="1">
      <alignment horizontal="center" vertical="center" wrapText="1"/>
    </xf>
    <xf numFmtId="0" fontId="71" fillId="0" borderId="10" xfId="0" applyFont="1" applyFill="1" applyBorder="1" applyAlignment="1">
      <alignment horizontal="left" vertical="center" wrapText="1"/>
    </xf>
    <xf numFmtId="167" fontId="71" fillId="0" borderId="10" xfId="0" applyNumberFormat="1" applyFont="1" applyFill="1" applyBorder="1" applyAlignment="1">
      <alignment horizontal="center" vertical="center" wrapText="1"/>
    </xf>
    <xf numFmtId="4" fontId="69" fillId="33" borderId="10" xfId="0" applyNumberFormat="1" applyFont="1" applyFill="1" applyBorder="1" applyAlignment="1">
      <alignment horizontal="center" vertical="center" wrapText="1"/>
    </xf>
    <xf numFmtId="164" fontId="71" fillId="0" borderId="10" xfId="0" applyNumberFormat="1" applyFont="1" applyFill="1" applyBorder="1" applyAlignment="1">
      <alignment horizontal="center" vertical="center" wrapText="1"/>
    </xf>
    <xf numFmtId="4" fontId="22" fillId="0" borderId="10" xfId="0" applyNumberFormat="1" applyFont="1" applyFill="1" applyBorder="1" applyAlignment="1">
      <alignment horizontal="center" vertical="center" wrapText="1"/>
    </xf>
    <xf numFmtId="164" fontId="71" fillId="0" borderId="0" xfId="0" applyNumberFormat="1" applyFont="1" applyFill="1" applyBorder="1" applyAlignment="1">
      <alignment horizontal="center" vertical="center" wrapText="1"/>
    </xf>
    <xf numFmtId="0" fontId="19" fillId="33" borderId="10" xfId="0" applyFont="1" applyFill="1" applyBorder="1" applyAlignment="1">
      <alignment horizontal="left" vertical="center" wrapText="1"/>
    </xf>
    <xf numFmtId="167" fontId="69" fillId="0" borderId="10" xfId="0" applyNumberFormat="1" applyFont="1" applyBorder="1" applyAlignment="1">
      <alignment horizontal="center" vertical="center"/>
    </xf>
    <xf numFmtId="4" fontId="69" fillId="0" borderId="10" xfId="0" applyNumberFormat="1" applyFont="1" applyBorder="1" applyAlignment="1">
      <alignment horizontal="center" vertical="center"/>
    </xf>
    <xf numFmtId="2" fontId="16" fillId="0" borderId="0" xfId="0" applyNumberFormat="1" applyFont="1" applyFill="1" applyBorder="1" applyAlignment="1">
      <alignment/>
    </xf>
    <xf numFmtId="164" fontId="22" fillId="0" borderId="10" xfId="0" applyNumberFormat="1" applyFont="1" applyFill="1" applyBorder="1" applyAlignment="1">
      <alignment horizontal="center" vertical="center" wrapText="1"/>
    </xf>
    <xf numFmtId="4" fontId="16" fillId="0" borderId="10" xfId="0" applyNumberFormat="1" applyFont="1" applyBorder="1" applyAlignment="1">
      <alignment horizontal="center" vertical="center" wrapText="1"/>
    </xf>
    <xf numFmtId="164" fontId="16" fillId="0" borderId="10" xfId="0" applyNumberFormat="1" applyFont="1" applyBorder="1" applyAlignment="1">
      <alignment horizontal="center" vertical="center" wrapText="1"/>
    </xf>
    <xf numFmtId="169" fontId="23" fillId="0" borderId="0" xfId="0" applyNumberFormat="1" applyFont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left" vertical="center" wrapText="1"/>
    </xf>
    <xf numFmtId="167" fontId="19" fillId="0" borderId="12" xfId="0" applyNumberFormat="1" applyFont="1" applyFill="1" applyBorder="1" applyAlignment="1">
      <alignment horizontal="center" vertical="center" wrapText="1"/>
    </xf>
    <xf numFmtId="164" fontId="19" fillId="0" borderId="12" xfId="0" applyNumberFormat="1" applyFont="1" applyFill="1" applyBorder="1" applyAlignment="1">
      <alignment horizontal="center" vertical="center" wrapText="1"/>
    </xf>
    <xf numFmtId="0" fontId="69" fillId="0" borderId="10" xfId="0" applyFont="1" applyBorder="1" applyAlignment="1">
      <alignment vertical="center" wrapText="1"/>
    </xf>
    <xf numFmtId="0" fontId="19" fillId="0" borderId="13" xfId="0" applyFont="1" applyFill="1" applyBorder="1" applyAlignment="1">
      <alignment horizontal="center" vertical="center" wrapText="1"/>
    </xf>
    <xf numFmtId="0" fontId="22" fillId="0" borderId="13" xfId="0" applyFont="1" applyFill="1" applyBorder="1" applyAlignment="1">
      <alignment horizontal="left" vertical="center" wrapText="1"/>
    </xf>
    <xf numFmtId="167" fontId="19" fillId="0" borderId="13" xfId="0" applyNumberFormat="1" applyFont="1" applyFill="1" applyBorder="1" applyAlignment="1">
      <alignment horizontal="center" vertical="center" wrapText="1"/>
    </xf>
    <xf numFmtId="164" fontId="19" fillId="0" borderId="13" xfId="0" applyNumberFormat="1" applyFont="1" applyFill="1" applyBorder="1" applyAlignment="1">
      <alignment horizontal="center" vertical="center" wrapText="1"/>
    </xf>
    <xf numFmtId="168" fontId="16" fillId="0" borderId="0" xfId="0" applyNumberFormat="1" applyFont="1" applyFill="1" applyBorder="1" applyAlignment="1">
      <alignment/>
    </xf>
    <xf numFmtId="0" fontId="19" fillId="0" borderId="10" xfId="0" applyFont="1" applyBorder="1" applyAlignment="1">
      <alignment horizontal="left" vertical="center" wrapText="1"/>
    </xf>
    <xf numFmtId="167" fontId="16" fillId="0" borderId="10" xfId="0" applyNumberFormat="1" applyFont="1" applyBorder="1" applyAlignment="1">
      <alignment horizontal="center" vertical="center"/>
    </xf>
    <xf numFmtId="4" fontId="19" fillId="0" borderId="10" xfId="0" applyNumberFormat="1" applyFont="1" applyBorder="1" applyAlignment="1">
      <alignment horizontal="center" vertical="center"/>
    </xf>
    <xf numFmtId="0" fontId="71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Alignment="1">
      <alignment horizontal="left" vertical="center" wrapText="1"/>
    </xf>
    <xf numFmtId="0" fontId="19" fillId="0" borderId="10" xfId="0" applyFont="1" applyFill="1" applyBorder="1" applyAlignment="1">
      <alignment horizontal="left" vertical="top" wrapText="1"/>
    </xf>
    <xf numFmtId="167" fontId="19" fillId="0" borderId="10" xfId="0" applyNumberFormat="1" applyFont="1" applyBorder="1" applyAlignment="1">
      <alignment vertical="center" wrapText="1"/>
    </xf>
    <xf numFmtId="169" fontId="19" fillId="0" borderId="11" xfId="0" applyNumberFormat="1" applyFont="1" applyBorder="1" applyAlignment="1">
      <alignment horizontal="center" vertical="center" wrapText="1"/>
    </xf>
    <xf numFmtId="169" fontId="19" fillId="0" borderId="10" xfId="0" applyNumberFormat="1" applyFont="1" applyBorder="1" applyAlignment="1">
      <alignment horizontal="center" vertical="center" wrapText="1"/>
    </xf>
    <xf numFmtId="167" fontId="19" fillId="0" borderId="10" xfId="0" applyNumberFormat="1" applyFont="1" applyFill="1" applyBorder="1" applyAlignment="1">
      <alignment vertical="center" wrapText="1"/>
    </xf>
    <xf numFmtId="0" fontId="16" fillId="0" borderId="10" xfId="0" applyFont="1" applyBorder="1" applyAlignment="1">
      <alignment vertical="top" wrapText="1"/>
    </xf>
    <xf numFmtId="164" fontId="26" fillId="0" borderId="14" xfId="0" applyNumberFormat="1" applyFont="1" applyBorder="1" applyAlignment="1">
      <alignment horizontal="center" vertical="center" wrapText="1"/>
    </xf>
    <xf numFmtId="0" fontId="16" fillId="0" borderId="10" xfId="0" applyFont="1" applyBorder="1" applyAlignment="1">
      <alignment horizontal="left" vertical="top" wrapText="1"/>
    </xf>
    <xf numFmtId="0" fontId="70" fillId="0" borderId="10" xfId="0" applyFont="1" applyBorder="1" applyAlignment="1">
      <alignment horizontal="center" vertical="center" wrapText="1"/>
    </xf>
    <xf numFmtId="164" fontId="70" fillId="0" borderId="10" xfId="0" applyNumberFormat="1" applyFont="1" applyBorder="1" applyAlignment="1">
      <alignment horizontal="center" vertical="center" wrapText="1"/>
    </xf>
    <xf numFmtId="0" fontId="69" fillId="0" borderId="10" xfId="0" applyFont="1" applyBorder="1" applyAlignment="1">
      <alignment wrapText="1"/>
    </xf>
    <xf numFmtId="170" fontId="19" fillId="0" borderId="10" xfId="0" applyNumberFormat="1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wrapText="1"/>
    </xf>
    <xf numFmtId="0" fontId="19" fillId="34" borderId="10" xfId="0" applyFont="1" applyFill="1" applyBorder="1" applyAlignment="1">
      <alignment horizontal="center" vertical="center" wrapText="1"/>
    </xf>
    <xf numFmtId="0" fontId="69" fillId="33" borderId="10" xfId="62" applyFont="1" applyFill="1" applyBorder="1" applyAlignment="1">
      <alignment horizontal="left" vertical="center" wrapText="1"/>
      <protection/>
    </xf>
    <xf numFmtId="4" fontId="70" fillId="33" borderId="10" xfId="62" applyNumberFormat="1" applyFont="1" applyFill="1" applyBorder="1" applyAlignment="1">
      <alignment horizontal="center" vertical="center" wrapText="1"/>
      <protection/>
    </xf>
    <xf numFmtId="0" fontId="70" fillId="33" borderId="10" xfId="0" applyFont="1" applyFill="1" applyBorder="1" applyAlignment="1">
      <alignment horizontal="center" vertical="center" wrapText="1"/>
    </xf>
    <xf numFmtId="164" fontId="70" fillId="33" borderId="10" xfId="62" applyNumberFormat="1" applyFont="1" applyFill="1" applyBorder="1" applyAlignment="1">
      <alignment horizontal="center" vertical="center" wrapText="1"/>
      <protection/>
    </xf>
    <xf numFmtId="0" fontId="71" fillId="0" borderId="0" xfId="0" applyFont="1" applyFill="1" applyBorder="1" applyAlignment="1">
      <alignment/>
    </xf>
    <xf numFmtId="167" fontId="23" fillId="0" borderId="10" xfId="0" applyNumberFormat="1" applyFont="1" applyBorder="1" applyAlignment="1">
      <alignment horizontal="center" vertical="center"/>
    </xf>
    <xf numFmtId="167" fontId="26" fillId="0" borderId="10" xfId="0" applyNumberFormat="1" applyFont="1" applyBorder="1" applyAlignment="1">
      <alignment horizontal="center" vertical="center"/>
    </xf>
    <xf numFmtId="168" fontId="23" fillId="0" borderId="15" xfId="0" applyNumberFormat="1" applyFont="1" applyBorder="1" applyAlignment="1">
      <alignment horizontal="center" vertical="center" wrapText="1"/>
    </xf>
    <xf numFmtId="0" fontId="71" fillId="0" borderId="0" xfId="0" applyFont="1" applyFill="1" applyBorder="1" applyAlignment="1">
      <alignment wrapText="1"/>
    </xf>
    <xf numFmtId="0" fontId="19" fillId="0" borderId="10" xfId="0" applyFont="1" applyFill="1" applyBorder="1" applyAlignment="1">
      <alignment vertical="center" wrapText="1"/>
    </xf>
    <xf numFmtId="164" fontId="16" fillId="0" borderId="10" xfId="0" applyNumberFormat="1" applyFont="1" applyFill="1" applyBorder="1" applyAlignment="1">
      <alignment horizontal="center" vertical="center" wrapText="1"/>
    </xf>
    <xf numFmtId="0" fontId="19" fillId="0" borderId="10" xfId="0" applyFont="1" applyBorder="1" applyAlignment="1">
      <alignment vertical="top" wrapText="1"/>
    </xf>
    <xf numFmtId="164" fontId="26" fillId="0" borderId="10" xfId="0" applyNumberFormat="1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167" fontId="26" fillId="0" borderId="10" xfId="0" applyNumberFormat="1" applyFont="1" applyBorder="1" applyAlignment="1">
      <alignment horizontal="center" vertical="center" wrapText="1"/>
    </xf>
    <xf numFmtId="4" fontId="26" fillId="0" borderId="10" xfId="0" applyNumberFormat="1" applyFont="1" applyBorder="1" applyAlignment="1">
      <alignment horizontal="center" vertical="center" wrapText="1"/>
    </xf>
    <xf numFmtId="0" fontId="27" fillId="0" borderId="10" xfId="0" applyFont="1" applyFill="1" applyBorder="1" applyAlignment="1">
      <alignment vertical="center" wrapText="1"/>
    </xf>
    <xf numFmtId="0" fontId="16" fillId="0" borderId="0" xfId="0" applyFont="1" applyFill="1" applyBorder="1" applyAlignment="1">
      <alignment vertical="center"/>
    </xf>
    <xf numFmtId="0" fontId="71" fillId="0" borderId="0" xfId="0" applyFont="1" applyAlignment="1">
      <alignment wrapText="1"/>
    </xf>
    <xf numFmtId="164" fontId="72" fillId="0" borderId="10" xfId="0" applyNumberFormat="1" applyFont="1" applyBorder="1" applyAlignment="1">
      <alignment horizontal="center" vertical="center" wrapText="1"/>
    </xf>
    <xf numFmtId="0" fontId="72" fillId="0" borderId="10" xfId="0" applyFont="1" applyBorder="1" applyAlignment="1">
      <alignment horizontal="center" vertical="center" wrapText="1"/>
    </xf>
    <xf numFmtId="0" fontId="72" fillId="0" borderId="0" xfId="0" applyFont="1" applyBorder="1" applyAlignment="1">
      <alignment horizontal="center" vertical="center" wrapText="1"/>
    </xf>
    <xf numFmtId="0" fontId="69" fillId="0" borderId="0" xfId="0" applyFont="1" applyAlignment="1">
      <alignment horizontal="left" vertical="center" wrapText="1"/>
    </xf>
    <xf numFmtId="0" fontId="16" fillId="0" borderId="12" xfId="0" applyFont="1" applyFill="1" applyBorder="1" applyAlignment="1">
      <alignment horizontal="center" vertical="center"/>
    </xf>
    <xf numFmtId="168" fontId="70" fillId="0" borderId="10" xfId="0" applyNumberFormat="1" applyFont="1" applyBorder="1" applyAlignment="1">
      <alignment horizontal="center" vertical="center" wrapText="1"/>
    </xf>
    <xf numFmtId="164" fontId="69" fillId="0" borderId="0" xfId="0" applyNumberFormat="1" applyFont="1" applyAlignment="1">
      <alignment horizontal="center" vertical="center"/>
    </xf>
    <xf numFmtId="0" fontId="73" fillId="35" borderId="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/>
    </xf>
    <xf numFmtId="0" fontId="16" fillId="0" borderId="10" xfId="0" applyFont="1" applyFill="1" applyBorder="1" applyAlignment="1" quotePrefix="1">
      <alignment horizontal="center" vertical="center"/>
    </xf>
    <xf numFmtId="0" fontId="19" fillId="0" borderId="15" xfId="0" applyFont="1" applyFill="1" applyBorder="1" applyAlignment="1">
      <alignment horizontal="center" vertical="center" wrapText="1"/>
    </xf>
    <xf numFmtId="1" fontId="19" fillId="0" borderId="10" xfId="0" applyNumberFormat="1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left" vertical="center" wrapText="1"/>
    </xf>
    <xf numFmtId="164" fontId="20" fillId="0" borderId="10" xfId="0" applyNumberFormat="1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 vertical="center"/>
    </xf>
    <xf numFmtId="0" fontId="16" fillId="0" borderId="0" xfId="0" applyFont="1" applyFill="1" applyAlignment="1">
      <alignment/>
    </xf>
    <xf numFmtId="164" fontId="16" fillId="0" borderId="0" xfId="0" applyNumberFormat="1" applyFont="1" applyFill="1" applyAlignment="1">
      <alignment/>
    </xf>
    <xf numFmtId="0" fontId="19" fillId="36" borderId="10" xfId="0" applyFont="1" applyFill="1" applyBorder="1" applyAlignment="1">
      <alignment horizontal="left" vertical="top" wrapText="1"/>
    </xf>
    <xf numFmtId="167" fontId="19" fillId="36" borderId="10" xfId="0" applyNumberFormat="1" applyFont="1" applyFill="1" applyBorder="1" applyAlignment="1">
      <alignment horizontal="center" vertical="center" wrapText="1"/>
    </xf>
    <xf numFmtId="164" fontId="19" fillId="36" borderId="10" xfId="0" applyNumberFormat="1" applyFont="1" applyFill="1" applyBorder="1" applyAlignment="1">
      <alignment horizontal="center" vertical="center" wrapText="1"/>
    </xf>
    <xf numFmtId="0" fontId="19" fillId="36" borderId="10" xfId="0" applyFont="1" applyFill="1" applyBorder="1" applyAlignment="1">
      <alignment horizontal="center" vertical="center" wrapText="1"/>
    </xf>
    <xf numFmtId="0" fontId="16" fillId="36" borderId="0" xfId="0" applyFont="1" applyFill="1" applyBorder="1" applyAlignment="1">
      <alignment/>
    </xf>
    <xf numFmtId="0" fontId="69" fillId="36" borderId="10" xfId="0" applyFont="1" applyFill="1" applyBorder="1" applyAlignment="1">
      <alignment wrapText="1"/>
    </xf>
    <xf numFmtId="167" fontId="69" fillId="36" borderId="10" xfId="0" applyNumberFormat="1" applyFont="1" applyFill="1" applyBorder="1" applyAlignment="1">
      <alignment horizontal="center" vertical="center" wrapText="1"/>
    </xf>
    <xf numFmtId="0" fontId="69" fillId="36" borderId="10" xfId="0" applyFont="1" applyFill="1" applyBorder="1" applyAlignment="1">
      <alignment horizontal="center" vertical="center" wrapText="1"/>
    </xf>
    <xf numFmtId="164" fontId="69" fillId="36" borderId="10" xfId="0" applyNumberFormat="1" applyFont="1" applyFill="1" applyBorder="1" applyAlignment="1">
      <alignment horizontal="center" vertical="center" wrapText="1"/>
    </xf>
    <xf numFmtId="0" fontId="69" fillId="36" borderId="0" xfId="0" applyFont="1" applyFill="1" applyBorder="1" applyAlignment="1">
      <alignment horizontal="center" vertical="center" wrapText="1"/>
    </xf>
    <xf numFmtId="0" fontId="16" fillId="37" borderId="0" xfId="0" applyFont="1" applyFill="1" applyBorder="1" applyAlignment="1">
      <alignment/>
    </xf>
    <xf numFmtId="4" fontId="16" fillId="0" borderId="0" xfId="0" applyNumberFormat="1" applyFont="1" applyFill="1" applyBorder="1" applyAlignment="1">
      <alignment horizontal="center" vertical="center"/>
    </xf>
    <xf numFmtId="4" fontId="20" fillId="0" borderId="0" xfId="0" applyNumberFormat="1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left" wrapText="1"/>
    </xf>
    <xf numFmtId="0" fontId="3" fillId="38" borderId="0" xfId="65" applyFill="1" applyAlignment="1">
      <alignment horizontal="center"/>
      <protection/>
    </xf>
    <xf numFmtId="0" fontId="26" fillId="0" borderId="10" xfId="65" applyFont="1" applyBorder="1" applyAlignment="1">
      <alignment horizontal="center" vertical="center"/>
      <protection/>
    </xf>
    <xf numFmtId="0" fontId="74" fillId="0" borderId="10" xfId="65" applyFont="1" applyBorder="1" applyAlignment="1">
      <alignment horizontal="left" vertical="center" wrapText="1"/>
      <protection/>
    </xf>
    <xf numFmtId="4" fontId="3" fillId="0" borderId="10" xfId="65" applyNumberFormat="1" applyBorder="1" applyAlignment="1">
      <alignment horizontal="right" vertical="center"/>
      <protection/>
    </xf>
    <xf numFmtId="4" fontId="4" fillId="0" borderId="0" xfId="65" applyNumberFormat="1" applyFont="1">
      <alignment/>
      <protection/>
    </xf>
    <xf numFmtId="0" fontId="74" fillId="0" borderId="0" xfId="65" applyFont="1" applyFill="1" applyBorder="1" applyAlignment="1">
      <alignment horizontal="right" vertical="center" wrapText="1"/>
      <protection/>
    </xf>
    <xf numFmtId="0" fontId="3" fillId="0" borderId="0" xfId="65" applyAlignment="1">
      <alignment horizontal="right"/>
      <protection/>
    </xf>
    <xf numFmtId="4" fontId="3" fillId="0" borderId="10" xfId="65" applyNumberFormat="1" applyBorder="1">
      <alignment/>
      <protection/>
    </xf>
    <xf numFmtId="4" fontId="31" fillId="0" borderId="0" xfId="65" applyNumberFormat="1" applyFont="1" applyFill="1" applyBorder="1" applyAlignment="1" applyProtection="1">
      <alignment horizontal="right" vertical="top" wrapText="1"/>
      <protection/>
    </xf>
    <xf numFmtId="0" fontId="16" fillId="37" borderId="10" xfId="0" applyFont="1" applyFill="1" applyBorder="1" applyAlignment="1">
      <alignment horizontal="left" wrapText="1"/>
    </xf>
    <xf numFmtId="167" fontId="3" fillId="0" borderId="0" xfId="65" applyNumberFormat="1">
      <alignment/>
      <protection/>
    </xf>
    <xf numFmtId="0" fontId="19" fillId="0" borderId="10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left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/>
    </xf>
    <xf numFmtId="164" fontId="16" fillId="0" borderId="0" xfId="0" applyNumberFormat="1" applyFont="1" applyFill="1" applyBorder="1" applyAlignment="1">
      <alignment/>
    </xf>
    <xf numFmtId="0" fontId="16" fillId="33" borderId="10" xfId="0" applyFont="1" applyFill="1" applyBorder="1" applyAlignment="1">
      <alignment horizontal="center" vertical="center"/>
    </xf>
    <xf numFmtId="4" fontId="16" fillId="33" borderId="0" xfId="0" applyNumberFormat="1" applyFont="1" applyFill="1" applyBorder="1" applyAlignment="1">
      <alignment horizontal="center" vertical="center"/>
    </xf>
    <xf numFmtId="0" fontId="19" fillId="33" borderId="10" xfId="0" applyFont="1" applyFill="1" applyBorder="1" applyAlignment="1">
      <alignment horizontal="center" vertical="center" wrapText="1"/>
    </xf>
    <xf numFmtId="0" fontId="16" fillId="33" borderId="10" xfId="0" applyFont="1" applyFill="1" applyBorder="1" applyAlignment="1">
      <alignment horizontal="left" vertical="center" wrapText="1"/>
    </xf>
    <xf numFmtId="164" fontId="19" fillId="33" borderId="10" xfId="0" applyNumberFormat="1" applyFont="1" applyFill="1" applyBorder="1" applyAlignment="1">
      <alignment horizontal="center" vertical="center" wrapText="1"/>
    </xf>
    <xf numFmtId="164" fontId="22" fillId="33" borderId="10" xfId="0" applyNumberFormat="1" applyFont="1" applyFill="1" applyBorder="1" applyAlignment="1">
      <alignment horizontal="center" vertical="center" wrapText="1"/>
    </xf>
    <xf numFmtId="0" fontId="22" fillId="33" borderId="10" xfId="0" applyFont="1" applyFill="1" applyBorder="1" applyAlignment="1">
      <alignment horizontal="left" vertical="center" wrapText="1"/>
    </xf>
    <xf numFmtId="0" fontId="19" fillId="33" borderId="10" xfId="0" applyFont="1" applyFill="1" applyBorder="1" applyAlignment="1">
      <alignment horizontal="left" vertical="top" wrapText="1"/>
    </xf>
    <xf numFmtId="0" fontId="19" fillId="0" borderId="10" xfId="0" applyFont="1" applyFill="1" applyBorder="1" applyAlignment="1">
      <alignment horizontal="center" vertical="center" wrapText="1"/>
    </xf>
    <xf numFmtId="171" fontId="19" fillId="0" borderId="10" xfId="0" applyNumberFormat="1" applyFont="1" applyFill="1" applyBorder="1" applyAlignment="1">
      <alignment horizontal="center" vertical="center" wrapText="1"/>
    </xf>
    <xf numFmtId="171" fontId="19" fillId="0" borderId="10" xfId="0" applyNumberFormat="1" applyFont="1" applyFill="1" applyBorder="1" applyAlignment="1">
      <alignment horizontal="center" vertical="center"/>
    </xf>
    <xf numFmtId="171" fontId="19" fillId="33" borderId="10" xfId="0" applyNumberFormat="1" applyFont="1" applyFill="1" applyBorder="1" applyAlignment="1">
      <alignment horizontal="center" vertical="center" wrapText="1"/>
    </xf>
    <xf numFmtId="171" fontId="16" fillId="0" borderId="10" xfId="0" applyNumberFormat="1" applyFont="1" applyFill="1" applyBorder="1" applyAlignment="1">
      <alignment horizontal="center" vertical="center"/>
    </xf>
    <xf numFmtId="171" fontId="21" fillId="0" borderId="10" xfId="0" applyNumberFormat="1" applyFont="1" applyFill="1" applyBorder="1" applyAlignment="1">
      <alignment horizontal="center" vertical="center" wrapText="1"/>
    </xf>
    <xf numFmtId="171" fontId="19" fillId="33" borderId="10" xfId="0" applyNumberFormat="1" applyFont="1" applyFill="1" applyBorder="1" applyAlignment="1">
      <alignment horizontal="center" vertical="center"/>
    </xf>
    <xf numFmtId="172" fontId="19" fillId="0" borderId="10" xfId="0" applyNumberFormat="1" applyFont="1" applyFill="1" applyBorder="1" applyAlignment="1">
      <alignment horizontal="center" vertical="center" wrapText="1"/>
    </xf>
    <xf numFmtId="171" fontId="20" fillId="0" borderId="10" xfId="0" applyNumberFormat="1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22" fillId="0" borderId="10" xfId="68" applyFont="1" applyFill="1" applyBorder="1" applyAlignment="1">
      <alignment horizontal="center" vertical="center" wrapText="1"/>
      <protection/>
    </xf>
    <xf numFmtId="0" fontId="22" fillId="0" borderId="10" xfId="68" applyFont="1" applyFill="1" applyBorder="1" applyAlignment="1">
      <alignment horizontal="center" vertical="center" wrapText="1"/>
      <protection/>
    </xf>
    <xf numFmtId="0" fontId="19" fillId="0" borderId="10" xfId="68" applyFont="1" applyFill="1" applyBorder="1" applyAlignment="1">
      <alignment horizontal="center" vertical="center" wrapText="1"/>
      <protection/>
    </xf>
    <xf numFmtId="169" fontId="19" fillId="0" borderId="10" xfId="68" applyNumberFormat="1" applyFont="1" applyFill="1" applyBorder="1" applyAlignment="1">
      <alignment horizontal="center" vertical="center" wrapText="1"/>
      <protection/>
    </xf>
    <xf numFmtId="164" fontId="16" fillId="0" borderId="10" xfId="0" applyNumberFormat="1" applyFont="1" applyFill="1" applyBorder="1" applyAlignment="1">
      <alignment horizontal="center" vertical="center"/>
    </xf>
    <xf numFmtId="171" fontId="20" fillId="0" borderId="10" xfId="0" applyNumberFormat="1" applyFont="1" applyFill="1" applyBorder="1" applyAlignment="1">
      <alignment horizontal="center" vertical="center"/>
    </xf>
    <xf numFmtId="164" fontId="20" fillId="0" borderId="10" xfId="0" applyNumberFormat="1" applyFont="1" applyFill="1" applyBorder="1" applyAlignment="1">
      <alignment horizontal="center" vertical="center"/>
    </xf>
    <xf numFmtId="172" fontId="21" fillId="0" borderId="10" xfId="0" applyNumberFormat="1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170" fontId="20" fillId="0" borderId="10" xfId="0" applyNumberFormat="1" applyFont="1" applyFill="1" applyBorder="1" applyAlignment="1">
      <alignment horizontal="center" vertical="center" wrapText="1"/>
    </xf>
    <xf numFmtId="0" fontId="3" fillId="0" borderId="0" xfId="65" applyAlignment="1">
      <alignment horizontal="right"/>
      <protection/>
    </xf>
    <xf numFmtId="0" fontId="3" fillId="0" borderId="16" xfId="65" applyBorder="1" applyAlignment="1">
      <alignment horizontal="right"/>
      <protection/>
    </xf>
    <xf numFmtId="0" fontId="15" fillId="0" borderId="0" xfId="0" applyFont="1" applyFill="1" applyBorder="1" applyAlignment="1">
      <alignment horizontal="left" vertical="center" wrapText="1"/>
    </xf>
    <xf numFmtId="0" fontId="24" fillId="0" borderId="17" xfId="0" applyFont="1" applyFill="1" applyBorder="1" applyAlignment="1">
      <alignment horizontal="center" vertical="center" wrapText="1"/>
    </xf>
    <xf numFmtId="0" fontId="24" fillId="0" borderId="18" xfId="0" applyFont="1" applyFill="1" applyBorder="1" applyAlignment="1">
      <alignment horizontal="center" vertical="center" wrapText="1"/>
    </xf>
    <xf numFmtId="0" fontId="24" fillId="0" borderId="19" xfId="0" applyFont="1" applyFill="1" applyBorder="1" applyAlignment="1">
      <alignment horizontal="center" vertical="center" wrapText="1"/>
    </xf>
    <xf numFmtId="0" fontId="22" fillId="0" borderId="15" xfId="0" applyFont="1" applyFill="1" applyBorder="1" applyAlignment="1">
      <alignment horizontal="center" vertical="center" wrapText="1"/>
    </xf>
    <xf numFmtId="0" fontId="22" fillId="0" borderId="20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0" fontId="22" fillId="0" borderId="21" xfId="0" applyFont="1" applyFill="1" applyBorder="1" applyAlignment="1">
      <alignment horizontal="center" vertical="center" wrapText="1"/>
    </xf>
    <xf numFmtId="0" fontId="22" fillId="0" borderId="22" xfId="0" applyFont="1" applyFill="1" applyBorder="1" applyAlignment="1">
      <alignment horizontal="center" vertical="center" wrapText="1"/>
    </xf>
    <xf numFmtId="0" fontId="22" fillId="0" borderId="23" xfId="0" applyFont="1" applyFill="1" applyBorder="1" applyAlignment="1">
      <alignment horizontal="center" vertical="center" wrapText="1"/>
    </xf>
    <xf numFmtId="0" fontId="22" fillId="0" borderId="15" xfId="0" applyFont="1" applyFill="1" applyBorder="1" applyAlignment="1">
      <alignment horizontal="center" wrapText="1"/>
    </xf>
    <xf numFmtId="0" fontId="22" fillId="0" borderId="20" xfId="0" applyFont="1" applyFill="1" applyBorder="1" applyAlignment="1">
      <alignment horizontal="center" wrapText="1"/>
    </xf>
    <xf numFmtId="0" fontId="22" fillId="0" borderId="11" xfId="0" applyFont="1" applyFill="1" applyBorder="1" applyAlignment="1">
      <alignment horizontal="center" wrapText="1"/>
    </xf>
    <xf numFmtId="0" fontId="22" fillId="0" borderId="15" xfId="68" applyFont="1" applyFill="1" applyBorder="1" applyAlignment="1">
      <alignment horizontal="center" vertical="center" wrapText="1"/>
      <protection/>
    </xf>
    <xf numFmtId="0" fontId="22" fillId="0" borderId="20" xfId="68" applyFont="1" applyFill="1" applyBorder="1" applyAlignment="1">
      <alignment horizontal="center" vertical="center" wrapText="1"/>
      <protection/>
    </xf>
    <xf numFmtId="0" fontId="22" fillId="0" borderId="11" xfId="68" applyFont="1" applyFill="1" applyBorder="1" applyAlignment="1">
      <alignment horizontal="center" vertical="center" wrapText="1"/>
      <protection/>
    </xf>
    <xf numFmtId="0" fontId="22" fillId="0" borderId="10" xfId="0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center" wrapText="1"/>
    </xf>
    <xf numFmtId="0" fontId="22" fillId="37" borderId="10" xfId="0" applyFont="1" applyFill="1" applyBorder="1" applyAlignment="1">
      <alignment horizontal="center" vertical="center" wrapText="1"/>
    </xf>
    <xf numFmtId="0" fontId="22" fillId="0" borderId="15" xfId="0" applyFont="1" applyFill="1" applyBorder="1" applyAlignment="1">
      <alignment horizontal="center" vertical="top" wrapText="1"/>
    </xf>
    <xf numFmtId="0" fontId="22" fillId="0" borderId="20" xfId="0" applyFont="1" applyFill="1" applyBorder="1" applyAlignment="1">
      <alignment horizontal="center" vertical="top" wrapText="1"/>
    </xf>
    <xf numFmtId="0" fontId="22" fillId="0" borderId="11" xfId="0" applyFont="1" applyFill="1" applyBorder="1" applyAlignment="1">
      <alignment horizontal="center" vertical="top" wrapText="1"/>
    </xf>
    <xf numFmtId="0" fontId="22" fillId="0" borderId="10" xfId="0" applyFont="1" applyFill="1" applyBorder="1" applyAlignment="1">
      <alignment horizontal="center" vertical="top" wrapText="1"/>
    </xf>
    <xf numFmtId="0" fontId="21" fillId="37" borderId="10" xfId="0" applyFont="1" applyFill="1" applyBorder="1" applyAlignment="1">
      <alignment horizontal="center" vertical="center" wrapText="1"/>
    </xf>
    <xf numFmtId="0" fontId="22" fillId="0" borderId="21" xfId="0" applyFont="1" applyFill="1" applyBorder="1" applyAlignment="1">
      <alignment horizontal="center" vertical="top" wrapText="1"/>
    </xf>
    <xf numFmtId="0" fontId="22" fillId="0" borderId="22" xfId="0" applyFont="1" applyFill="1" applyBorder="1" applyAlignment="1">
      <alignment horizontal="center" vertical="top" wrapText="1"/>
    </xf>
    <xf numFmtId="0" fontId="22" fillId="0" borderId="23" xfId="0" applyFont="1" applyFill="1" applyBorder="1" applyAlignment="1">
      <alignment horizontal="center" vertical="top" wrapText="1"/>
    </xf>
    <xf numFmtId="0" fontId="22" fillId="34" borderId="1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left" vertical="center" wrapText="1" indent="4"/>
    </xf>
    <xf numFmtId="0" fontId="18" fillId="0" borderId="18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21" fillId="0" borderId="15" xfId="0" applyFont="1" applyFill="1" applyBorder="1" applyAlignment="1">
      <alignment horizontal="center" vertical="center" wrapText="1"/>
    </xf>
    <xf numFmtId="0" fontId="21" fillId="0" borderId="20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 wrapText="1"/>
    </xf>
    <xf numFmtId="0" fontId="21" fillId="34" borderId="1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left" vertical="top" wrapText="1" indent="4"/>
    </xf>
    <xf numFmtId="0" fontId="22" fillId="0" borderId="10" xfId="68" applyFont="1" applyFill="1" applyBorder="1" applyAlignment="1">
      <alignment horizontal="center" vertical="center" wrapText="1"/>
      <protection/>
    </xf>
    <xf numFmtId="0" fontId="22" fillId="33" borderId="15" xfId="0" applyFont="1" applyFill="1" applyBorder="1" applyAlignment="1">
      <alignment horizontal="center" vertical="center" wrapText="1"/>
    </xf>
    <xf numFmtId="0" fontId="22" fillId="33" borderId="20" xfId="0" applyFont="1" applyFill="1" applyBorder="1" applyAlignment="1">
      <alignment horizontal="center" vertical="center" wrapText="1"/>
    </xf>
    <xf numFmtId="0" fontId="22" fillId="33" borderId="11" xfId="0" applyFont="1" applyFill="1" applyBorder="1" applyAlignment="1">
      <alignment horizontal="center" vertical="center" wrapText="1"/>
    </xf>
    <xf numFmtId="0" fontId="22" fillId="33" borderId="10" xfId="0" applyFont="1" applyFill="1" applyBorder="1" applyAlignment="1">
      <alignment horizontal="center" vertical="center" wrapText="1"/>
    </xf>
    <xf numFmtId="0" fontId="4" fillId="0" borderId="10" xfId="65" applyFont="1" applyBorder="1" applyAlignment="1">
      <alignment horizontal="center" vertical="center"/>
      <protection/>
    </xf>
    <xf numFmtId="2" fontId="13" fillId="0" borderId="10" xfId="0" applyNumberFormat="1" applyFont="1" applyFill="1" applyBorder="1" applyAlignment="1">
      <alignment horizontal="center" wrapText="1"/>
    </xf>
  </cellXfs>
  <cellStyles count="6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Heading" xfId="34"/>
    <cellStyle name="Heading1" xfId="35"/>
    <cellStyle name="Result" xfId="36"/>
    <cellStyle name="Result2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Currency" xfId="47"/>
    <cellStyle name="Currency [0]" xfId="48"/>
    <cellStyle name="Заголовок 1" xfId="49"/>
    <cellStyle name="Заголовок 2" xfId="50"/>
    <cellStyle name="Заголовок 3" xfId="51"/>
    <cellStyle name="Заголовок 4" xfId="52"/>
    <cellStyle name="Заголовок сводной таблицы" xfId="53"/>
    <cellStyle name="Значение сводной таблицы" xfId="54"/>
    <cellStyle name="Итог" xfId="55"/>
    <cellStyle name="Категория сводной таблицы" xfId="56"/>
    <cellStyle name="Контрольная ячейка" xfId="57"/>
    <cellStyle name="Название" xfId="58"/>
    <cellStyle name="Нейтральный" xfId="59"/>
    <cellStyle name="Обычный 16" xfId="60"/>
    <cellStyle name="Обычный 2" xfId="61"/>
    <cellStyle name="Обычный 2 2" xfId="62"/>
    <cellStyle name="Обычный 3" xfId="63"/>
    <cellStyle name="Обычный 4" xfId="64"/>
    <cellStyle name="Обычный 5" xfId="65"/>
    <cellStyle name="Обычный 6" xfId="66"/>
    <cellStyle name="Обычный 7" xfId="67"/>
    <cellStyle name="Обычный_Лист1" xfId="68"/>
    <cellStyle name="Плохой" xfId="69"/>
    <cellStyle name="Поле сводной таблицы" xfId="70"/>
    <cellStyle name="Пояснение" xfId="71"/>
    <cellStyle name="Примечание" xfId="72"/>
    <cellStyle name="Percent" xfId="73"/>
    <cellStyle name="Результат сводной таблицы" xfId="74"/>
    <cellStyle name="Связанная ячейка" xfId="75"/>
    <cellStyle name="Текст предупреждения" xfId="76"/>
    <cellStyle name="Угол сводной таблицы" xfId="77"/>
    <cellStyle name="Comma" xfId="78"/>
    <cellStyle name="Comma [0]" xfId="79"/>
    <cellStyle name="Хороший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19"/>
  <sheetViews>
    <sheetView zoomScalePageLayoutView="0" workbookViewId="0" topLeftCell="A1">
      <selection activeCell="G3" sqref="G3"/>
    </sheetView>
  </sheetViews>
  <sheetFormatPr defaultColWidth="9.140625" defaultRowHeight="15"/>
  <cols>
    <col min="1" max="1" width="3.8515625" style="1" customWidth="1"/>
    <col min="2" max="2" width="73.140625" style="2" customWidth="1"/>
    <col min="3" max="3" width="15.421875" style="2" customWidth="1"/>
    <col min="4" max="5" width="15.28125" style="2" customWidth="1"/>
    <col min="6" max="6" width="3.28125" style="2" customWidth="1"/>
    <col min="7" max="7" width="12.7109375" style="2" bestFit="1" customWidth="1"/>
    <col min="8" max="8" width="4.140625" style="2" customWidth="1"/>
    <col min="9" max="9" width="13.7109375" style="2" bestFit="1" customWidth="1"/>
    <col min="10" max="10" width="5.8515625" style="2" customWidth="1"/>
    <col min="11" max="11" width="10.140625" style="2" bestFit="1" customWidth="1"/>
    <col min="12" max="16384" width="8.8515625" style="2" customWidth="1"/>
  </cols>
  <sheetData>
    <row r="2" spans="3:9" ht="12.75">
      <c r="C2" s="145" t="s">
        <v>258</v>
      </c>
      <c r="D2" s="145" t="s">
        <v>259</v>
      </c>
      <c r="E2" s="145" t="s">
        <v>7</v>
      </c>
      <c r="G2" s="4" t="s">
        <v>260</v>
      </c>
      <c r="I2" s="4" t="s">
        <v>257</v>
      </c>
    </row>
    <row r="3" spans="1:11" ht="47.25">
      <c r="A3" s="146">
        <v>1</v>
      </c>
      <c r="B3" s="147" t="s">
        <v>246</v>
      </c>
      <c r="C3" s="148">
        <v>1450504.540000001</v>
      </c>
      <c r="D3" s="148">
        <v>16080502.950000003</v>
      </c>
      <c r="E3" s="148">
        <f>C3+D3</f>
        <v>17531007.490000002</v>
      </c>
      <c r="G3" s="148">
        <f>'ПЕРЕЛІК Залишки'!C26*1000</f>
        <v>2205000</v>
      </c>
      <c r="I3" s="148">
        <f>E3-G3</f>
        <v>15326007.490000002</v>
      </c>
      <c r="K3" s="155">
        <f>G3/1000</f>
        <v>2205</v>
      </c>
    </row>
    <row r="4" spans="1:11" ht="31.5">
      <c r="A4" s="146">
        <v>2</v>
      </c>
      <c r="B4" s="147" t="s">
        <v>247</v>
      </c>
      <c r="C4" s="148">
        <v>7700</v>
      </c>
      <c r="D4" s="148">
        <v>2378199</v>
      </c>
      <c r="E4" s="148">
        <f>C4+D4</f>
        <v>2385899</v>
      </c>
      <c r="G4" s="148">
        <f>'ПЕРЕЛІК Залишки'!C50*1000</f>
        <v>2003554</v>
      </c>
      <c r="I4" s="148">
        <f>E4-G4</f>
        <v>382345</v>
      </c>
      <c r="K4" s="155">
        <f aca="true" t="shared" si="0" ref="K4:K9">G4/1000</f>
        <v>2003.554</v>
      </c>
    </row>
    <row r="5" spans="1:11" ht="31.5">
      <c r="A5" s="146">
        <v>3</v>
      </c>
      <c r="B5" s="147" t="s">
        <v>248</v>
      </c>
      <c r="C5" s="148">
        <v>0</v>
      </c>
      <c r="D5" s="148">
        <v>9266655.030000001</v>
      </c>
      <c r="E5" s="148">
        <f>C5+D5</f>
        <v>9266655.030000001</v>
      </c>
      <c r="G5" s="148">
        <v>8500000</v>
      </c>
      <c r="I5" s="148">
        <f>E5-G5</f>
        <v>766655.0300000012</v>
      </c>
      <c r="K5" s="155">
        <f t="shared" si="0"/>
        <v>8500</v>
      </c>
    </row>
    <row r="6" spans="1:11" ht="31.5">
      <c r="A6" s="146">
        <v>4</v>
      </c>
      <c r="B6" s="147" t="s">
        <v>249</v>
      </c>
      <c r="C6" s="148">
        <v>0</v>
      </c>
      <c r="D6" s="148"/>
      <c r="E6" s="148">
        <f>C6+D6</f>
        <v>0</v>
      </c>
      <c r="G6" s="148">
        <f>'ПЕРЕЛІК Залишки'!C37*1000</f>
        <v>1146007</v>
      </c>
      <c r="I6" s="148">
        <f>E6-G6</f>
        <v>-1146007</v>
      </c>
      <c r="K6" s="155">
        <f t="shared" si="0"/>
        <v>1146.007</v>
      </c>
    </row>
    <row r="7" spans="1:11" ht="31.5">
      <c r="A7" s="146">
        <v>5</v>
      </c>
      <c r="B7" s="147" t="s">
        <v>250</v>
      </c>
      <c r="C7" s="148">
        <v>0</v>
      </c>
      <c r="D7" s="148"/>
      <c r="E7" s="148">
        <f>C7+D7</f>
        <v>0</v>
      </c>
      <c r="G7" s="148">
        <f>'ПЕРЕЛІК Залишки'!C58*1000</f>
        <v>1149000</v>
      </c>
      <c r="I7" s="148">
        <f>E7-G7</f>
        <v>-1149000</v>
      </c>
      <c r="K7" s="155">
        <f t="shared" si="0"/>
        <v>1149</v>
      </c>
    </row>
    <row r="8" spans="1:11" ht="31.5">
      <c r="A8" s="146">
        <v>6</v>
      </c>
      <c r="B8" s="147" t="s">
        <v>251</v>
      </c>
      <c r="C8" s="148">
        <v>0</v>
      </c>
      <c r="D8" s="148"/>
      <c r="E8" s="148">
        <f>C8+D8</f>
        <v>0</v>
      </c>
      <c r="G8" s="148"/>
      <c r="I8" s="148">
        <f>E8-G8</f>
        <v>0</v>
      </c>
      <c r="K8" s="155">
        <f t="shared" si="0"/>
        <v>0</v>
      </c>
    </row>
    <row r="9" spans="3:11" ht="12.75">
      <c r="C9" s="149">
        <f>SUM(C3:C8)</f>
        <v>1458204.540000001</v>
      </c>
      <c r="D9" s="149">
        <f>SUM(D3:D8)</f>
        <v>27725356.980000004</v>
      </c>
      <c r="E9" s="149">
        <f>SUM(E3:E8)</f>
        <v>29183561.520000003</v>
      </c>
      <c r="F9" s="149"/>
      <c r="G9" s="149">
        <f>SUM(G3:G8)</f>
        <v>15003561</v>
      </c>
      <c r="K9" s="155">
        <f t="shared" si="0"/>
        <v>15003.561</v>
      </c>
    </row>
    <row r="10" spans="2:5" ht="15.75">
      <c r="B10" s="150"/>
      <c r="C10" s="5"/>
      <c r="D10" s="5"/>
      <c r="E10" s="5"/>
    </row>
    <row r="11" spans="2:5" ht="15.75">
      <c r="B11" s="150"/>
      <c r="C11" s="153"/>
      <c r="D11" s="153"/>
      <c r="E11" s="153"/>
    </row>
    <row r="13" spans="2:9" ht="12.75">
      <c r="B13" s="151" t="s">
        <v>252</v>
      </c>
      <c r="C13" s="5">
        <f>C4+C5</f>
        <v>7700</v>
      </c>
      <c r="D13" s="5">
        <f>D4+D5</f>
        <v>11644854.030000001</v>
      </c>
      <c r="E13" s="5">
        <f>E4+E5</f>
        <v>11652554.030000001</v>
      </c>
      <c r="F13" s="5"/>
      <c r="G13" s="5">
        <f>G4+G5+G7</f>
        <v>11652554</v>
      </c>
      <c r="I13" s="5">
        <f>E13-G13</f>
        <v>0.030000001192092896</v>
      </c>
    </row>
    <row r="14" spans="2:9" ht="12.75">
      <c r="B14" s="151" t="s">
        <v>31</v>
      </c>
      <c r="C14" s="5">
        <f>C3+C6</f>
        <v>1450504.540000001</v>
      </c>
      <c r="D14" s="5">
        <f>D3+D6</f>
        <v>16080502.950000003</v>
      </c>
      <c r="E14" s="5">
        <f>E3+E6</f>
        <v>17531007.490000002</v>
      </c>
      <c r="F14" s="5"/>
      <c r="G14" s="5">
        <f>G3+G6</f>
        <v>3351007</v>
      </c>
      <c r="I14" s="5">
        <f>E14-G14</f>
        <v>14180000.490000002</v>
      </c>
    </row>
    <row r="16" spans="2:7" ht="12.75">
      <c r="B16" s="151" t="s">
        <v>253</v>
      </c>
      <c r="E16" s="2" t="s">
        <v>0</v>
      </c>
      <c r="G16" s="2" t="s">
        <v>24</v>
      </c>
    </row>
    <row r="17" spans="2:8" ht="12.75">
      <c r="B17" s="189" t="s">
        <v>254</v>
      </c>
      <c r="C17" s="190"/>
      <c r="D17" s="4">
        <v>20</v>
      </c>
      <c r="E17" s="152">
        <f>$E$9*D17/100</f>
        <v>5836712.304000001</v>
      </c>
      <c r="G17" s="152">
        <f>SUM(G6:G8)</f>
        <v>2295007</v>
      </c>
      <c r="H17" s="2">
        <f>G17/G9*100</f>
        <v>15.296415297674997</v>
      </c>
    </row>
    <row r="18" spans="2:7" ht="12.75">
      <c r="B18" s="189" t="s">
        <v>255</v>
      </c>
      <c r="C18" s="190"/>
      <c r="D18" s="4">
        <v>30</v>
      </c>
      <c r="E18" s="152">
        <f>$E$9*D18/100</f>
        <v>8755068.456000002</v>
      </c>
      <c r="G18" s="152">
        <f>G5+G8</f>
        <v>8500000</v>
      </c>
    </row>
    <row r="19" spans="2:7" ht="12.75">
      <c r="B19" s="189" t="s">
        <v>256</v>
      </c>
      <c r="C19" s="190"/>
      <c r="D19" s="4">
        <v>5</v>
      </c>
      <c r="E19" s="152">
        <f>$E$9*D19/100</f>
        <v>1459178.0760000004</v>
      </c>
      <c r="G19" s="4"/>
    </row>
  </sheetData>
  <sheetProtection/>
  <mergeCells count="3">
    <mergeCell ref="B17:C17"/>
    <mergeCell ref="B18:C18"/>
    <mergeCell ref="B19:C19"/>
  </mergeCells>
  <printOptions/>
  <pageMargins left="0.22" right="0.23" top="0.7480314960629921" bottom="0.38" header="0.31496062992125984" footer="0.31496062992125984"/>
  <pageSetup fitToHeight="1" fitToWidth="1" horizontalDpi="600" verticalDpi="600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293"/>
  <sheetViews>
    <sheetView view="pageBreakPreview" zoomScale="85" zoomScaleSheetLayoutView="85" zoomScalePageLayoutView="0" workbookViewId="0" topLeftCell="A4">
      <pane ySplit="2" topLeftCell="A177" activePane="bottomLeft" state="frozen"/>
      <selection pane="topLeft" activeCell="A4" sqref="A4"/>
      <selection pane="bottomLeft" activeCell="B183" sqref="B183"/>
    </sheetView>
  </sheetViews>
  <sheetFormatPr defaultColWidth="9.140625" defaultRowHeight="15"/>
  <cols>
    <col min="1" max="1" width="5.28125" style="128" customWidth="1"/>
    <col min="2" max="2" width="48.8515625" style="129" customWidth="1"/>
    <col min="3" max="3" width="17.28125" style="130" customWidth="1"/>
    <col min="4" max="4" width="12.140625" style="129" customWidth="1"/>
    <col min="5" max="5" width="10.28125" style="129" customWidth="1"/>
    <col min="6" max="6" width="15.7109375" style="129" customWidth="1"/>
    <col min="7" max="7" width="11.140625" style="18" customWidth="1"/>
    <col min="8" max="8" width="7.7109375" style="18" customWidth="1"/>
    <col min="9" max="16384" width="8.8515625" style="18" customWidth="1"/>
  </cols>
  <sheetData>
    <row r="1" spans="1:6" ht="83.25" customHeight="1">
      <c r="A1" s="15"/>
      <c r="B1" s="16"/>
      <c r="C1" s="17"/>
      <c r="D1" s="219" t="s">
        <v>34</v>
      </c>
      <c r="E1" s="219"/>
      <c r="F1" s="219"/>
    </row>
    <row r="2" spans="1:6" ht="20.25">
      <c r="A2" s="15"/>
      <c r="B2" s="16"/>
      <c r="C2" s="17"/>
      <c r="D2" s="19"/>
      <c r="E2" s="19"/>
      <c r="F2" s="19"/>
    </row>
    <row r="3" spans="1:6" ht="126" customHeight="1">
      <c r="A3" s="220" t="s">
        <v>35</v>
      </c>
      <c r="B3" s="220"/>
      <c r="C3" s="220"/>
      <c r="D3" s="220"/>
      <c r="E3" s="220"/>
      <c r="F3" s="220"/>
    </row>
    <row r="4" spans="1:6" ht="18.75">
      <c r="A4" s="221" t="s">
        <v>36</v>
      </c>
      <c r="B4" s="221" t="s">
        <v>37</v>
      </c>
      <c r="C4" s="221" t="s">
        <v>38</v>
      </c>
      <c r="D4" s="221" t="s">
        <v>39</v>
      </c>
      <c r="E4" s="221"/>
      <c r="F4" s="221"/>
    </row>
    <row r="5" spans="1:6" ht="131.25">
      <c r="A5" s="221"/>
      <c r="B5" s="221"/>
      <c r="C5" s="221"/>
      <c r="D5" s="20" t="s">
        <v>40</v>
      </c>
      <c r="E5" s="20" t="s">
        <v>41</v>
      </c>
      <c r="F5" s="20" t="s">
        <v>42</v>
      </c>
    </row>
    <row r="6" spans="1:6" s="22" customFormat="1" ht="18.75" customHeight="1">
      <c r="A6" s="21"/>
      <c r="B6" s="222" t="s">
        <v>43</v>
      </c>
      <c r="C6" s="223"/>
      <c r="D6" s="223"/>
      <c r="E6" s="223"/>
      <c r="F6" s="224"/>
    </row>
    <row r="7" spans="1:6" ht="18.75">
      <c r="A7" s="23"/>
      <c r="B7" s="218" t="s">
        <v>44</v>
      </c>
      <c r="C7" s="218"/>
      <c r="D7" s="218"/>
      <c r="E7" s="218"/>
      <c r="F7" s="218"/>
    </row>
    <row r="8" spans="1:6" ht="18.75">
      <c r="A8" s="23"/>
      <c r="B8" s="204" t="s">
        <v>45</v>
      </c>
      <c r="C8" s="205"/>
      <c r="D8" s="205"/>
      <c r="E8" s="205"/>
      <c r="F8" s="206"/>
    </row>
    <row r="9" spans="1:8" ht="37.5">
      <c r="A9" s="20"/>
      <c r="B9" s="24" t="s">
        <v>46</v>
      </c>
      <c r="C9" s="25">
        <v>15317.059</v>
      </c>
      <c r="D9" s="26"/>
      <c r="E9" s="20">
        <v>50.1</v>
      </c>
      <c r="F9" s="20"/>
      <c r="G9" s="18">
        <v>500</v>
      </c>
      <c r="H9" s="18" t="s">
        <v>47</v>
      </c>
    </row>
    <row r="10" spans="1:6" ht="18.75">
      <c r="A10" s="20"/>
      <c r="B10" s="27" t="s">
        <v>48</v>
      </c>
      <c r="C10" s="25">
        <f>SUM(C9:C9)</f>
        <v>15317.059</v>
      </c>
      <c r="D10" s="28">
        <f>SUM(D9:D9)</f>
        <v>0</v>
      </c>
      <c r="E10" s="28">
        <f>SUM(E9:E9)</f>
        <v>50.1</v>
      </c>
      <c r="F10" s="28">
        <f>SUM(F9:F9)</f>
        <v>0</v>
      </c>
    </row>
    <row r="11" spans="1:6" ht="37.5">
      <c r="A11" s="20"/>
      <c r="B11" s="24" t="s">
        <v>49</v>
      </c>
      <c r="C11" s="25">
        <f>C10</f>
        <v>15317.059</v>
      </c>
      <c r="D11" s="28">
        <f aca="true" t="shared" si="0" ref="D11:F12">D10</f>
        <v>0</v>
      </c>
      <c r="E11" s="28">
        <f t="shared" si="0"/>
        <v>50.1</v>
      </c>
      <c r="F11" s="28">
        <f t="shared" si="0"/>
        <v>0</v>
      </c>
    </row>
    <row r="12" spans="1:6" s="22" customFormat="1" ht="56.25">
      <c r="A12" s="20"/>
      <c r="B12" s="29" t="s">
        <v>50</v>
      </c>
      <c r="C12" s="30">
        <f>C11</f>
        <v>15317.059</v>
      </c>
      <c r="D12" s="31">
        <f t="shared" si="0"/>
        <v>0</v>
      </c>
      <c r="E12" s="31">
        <f t="shared" si="0"/>
        <v>50.1</v>
      </c>
      <c r="F12" s="31">
        <f t="shared" si="0"/>
        <v>0</v>
      </c>
    </row>
    <row r="13" spans="1:6" s="22" customFormat="1" ht="18.75">
      <c r="A13" s="20"/>
      <c r="B13" s="225" t="s">
        <v>51</v>
      </c>
      <c r="C13" s="225"/>
      <c r="D13" s="225"/>
      <c r="E13" s="225"/>
      <c r="F13" s="225"/>
    </row>
    <row r="14" spans="1:6" ht="18.75">
      <c r="A14" s="20"/>
      <c r="B14" s="207" t="s">
        <v>44</v>
      </c>
      <c r="C14" s="207"/>
      <c r="D14" s="207"/>
      <c r="E14" s="207"/>
      <c r="F14" s="207"/>
    </row>
    <row r="15" spans="1:6" ht="18.75">
      <c r="A15" s="20"/>
      <c r="B15" s="204" t="s">
        <v>52</v>
      </c>
      <c r="C15" s="205"/>
      <c r="D15" s="205"/>
      <c r="E15" s="205"/>
      <c r="F15" s="206"/>
    </row>
    <row r="16" spans="1:8" ht="83.25" customHeight="1">
      <c r="A16" s="20"/>
      <c r="B16" s="32" t="s">
        <v>53</v>
      </c>
      <c r="C16" s="25">
        <v>36180.775</v>
      </c>
      <c r="D16" s="33">
        <v>4.26</v>
      </c>
      <c r="E16" s="34"/>
      <c r="F16" s="34"/>
      <c r="H16" s="18" t="s">
        <v>54</v>
      </c>
    </row>
    <row r="17" spans="1:8" ht="78.75" customHeight="1">
      <c r="A17" s="20"/>
      <c r="B17" s="32" t="s">
        <v>55</v>
      </c>
      <c r="C17" s="25">
        <v>29919.089</v>
      </c>
      <c r="D17" s="33">
        <v>4.45</v>
      </c>
      <c r="E17" s="34"/>
      <c r="F17" s="34"/>
      <c r="G17" s="18">
        <v>200</v>
      </c>
      <c r="H17" s="18">
        <v>2019</v>
      </c>
    </row>
    <row r="18" spans="1:6" ht="18.75">
      <c r="A18" s="20"/>
      <c r="B18" s="27" t="s">
        <v>48</v>
      </c>
      <c r="C18" s="25">
        <f>SUM(C16:C17)</f>
        <v>66099.864</v>
      </c>
      <c r="D18" s="33">
        <f>SUM(D16:D17)</f>
        <v>8.71</v>
      </c>
      <c r="E18" s="28">
        <f>SUM(E16:E17)</f>
        <v>0</v>
      </c>
      <c r="F18" s="28">
        <f>SUM(F16:F17)</f>
        <v>0</v>
      </c>
    </row>
    <row r="19" spans="1:6" ht="18.75">
      <c r="A19" s="20"/>
      <c r="B19" s="204" t="s">
        <v>56</v>
      </c>
      <c r="C19" s="205"/>
      <c r="D19" s="205"/>
      <c r="E19" s="205"/>
      <c r="F19" s="206"/>
    </row>
    <row r="20" spans="1:8" ht="56.25">
      <c r="A20" s="20"/>
      <c r="B20" s="32" t="s">
        <v>57</v>
      </c>
      <c r="C20" s="35">
        <v>18441.9</v>
      </c>
      <c r="D20" s="20">
        <v>3.1</v>
      </c>
      <c r="E20" s="20"/>
      <c r="F20" s="20"/>
      <c r="H20" s="18" t="s">
        <v>58</v>
      </c>
    </row>
    <row r="21" spans="1:6" ht="56.25">
      <c r="A21" s="20"/>
      <c r="B21" s="32" t="s">
        <v>59</v>
      </c>
      <c r="C21" s="35">
        <v>4184.309</v>
      </c>
      <c r="D21" s="20">
        <v>1.241</v>
      </c>
      <c r="E21" s="20"/>
      <c r="F21" s="20"/>
    </row>
    <row r="22" spans="1:6" ht="18.75">
      <c r="A22" s="20"/>
      <c r="B22" s="27" t="s">
        <v>48</v>
      </c>
      <c r="C22" s="36">
        <f>SUM(C20:C21)</f>
        <v>22626.209000000003</v>
      </c>
      <c r="D22" s="37">
        <f>SUM(D20:D21)</f>
        <v>4.341</v>
      </c>
      <c r="E22" s="37">
        <f>SUM(E20:E21)</f>
        <v>0</v>
      </c>
      <c r="F22" s="37">
        <f>SUM(F20:F21)</f>
        <v>0</v>
      </c>
    </row>
    <row r="23" spans="1:6" ht="18.75">
      <c r="A23" s="20"/>
      <c r="B23" s="204" t="s">
        <v>60</v>
      </c>
      <c r="C23" s="205"/>
      <c r="D23" s="205"/>
      <c r="E23" s="205"/>
      <c r="F23" s="206"/>
    </row>
    <row r="24" spans="1:8" ht="81.75" customHeight="1">
      <c r="A24" s="20"/>
      <c r="B24" s="38" t="s">
        <v>61</v>
      </c>
      <c r="C24" s="35">
        <v>17847.057</v>
      </c>
      <c r="D24" s="39">
        <v>3.8</v>
      </c>
      <c r="E24" s="20"/>
      <c r="F24" s="20"/>
      <c r="G24" s="18">
        <v>100</v>
      </c>
      <c r="H24" s="18" t="s">
        <v>62</v>
      </c>
    </row>
    <row r="25" spans="1:8" ht="81.75" customHeight="1">
      <c r="A25" s="20"/>
      <c r="B25" s="38" t="s">
        <v>63</v>
      </c>
      <c r="C25" s="35">
        <v>28993.766</v>
      </c>
      <c r="D25" s="39">
        <v>7.7</v>
      </c>
      <c r="E25" s="20"/>
      <c r="F25" s="20"/>
      <c r="H25" s="18">
        <v>2018</v>
      </c>
    </row>
    <row r="26" spans="1:6" ht="18.75">
      <c r="A26" s="20"/>
      <c r="B26" s="27" t="s">
        <v>48</v>
      </c>
      <c r="C26" s="36">
        <f>SUM(C24:C25)</f>
        <v>46840.823000000004</v>
      </c>
      <c r="D26" s="37">
        <f>SUM(D24:D25)</f>
        <v>11.5</v>
      </c>
      <c r="E26" s="37">
        <f>SUM(E24:E25)</f>
        <v>0</v>
      </c>
      <c r="F26" s="37">
        <f>SUM(F24:F25)</f>
        <v>0</v>
      </c>
    </row>
    <row r="27" spans="1:6" ht="18.75">
      <c r="A27" s="20"/>
      <c r="B27" s="204" t="s">
        <v>64</v>
      </c>
      <c r="C27" s="205"/>
      <c r="D27" s="205"/>
      <c r="E27" s="205"/>
      <c r="F27" s="206"/>
    </row>
    <row r="28" spans="1:8" ht="75">
      <c r="A28" s="20"/>
      <c r="B28" s="38" t="s">
        <v>65</v>
      </c>
      <c r="C28" s="40">
        <v>36132.79</v>
      </c>
      <c r="D28" s="39">
        <v>4.3</v>
      </c>
      <c r="E28" s="20"/>
      <c r="F28" s="20"/>
      <c r="H28" s="18">
        <v>2018</v>
      </c>
    </row>
    <row r="29" spans="1:6" ht="18.75">
      <c r="A29" s="20"/>
      <c r="B29" s="27" t="s">
        <v>48</v>
      </c>
      <c r="C29" s="41">
        <f>SUM(C28:C28)</f>
        <v>36132.79</v>
      </c>
      <c r="D29" s="42">
        <f>SUM(D28:D28)</f>
        <v>4.3</v>
      </c>
      <c r="E29" s="28">
        <f>SUM(E28:E28)</f>
        <v>0</v>
      </c>
      <c r="F29" s="28">
        <f>SUM(F28:F28)</f>
        <v>0</v>
      </c>
    </row>
    <row r="30" spans="1:6" ht="18.75">
      <c r="A30" s="20"/>
      <c r="B30" s="192" t="s">
        <v>66</v>
      </c>
      <c r="C30" s="193"/>
      <c r="D30" s="193"/>
      <c r="E30" s="193"/>
      <c r="F30" s="194"/>
    </row>
    <row r="31" spans="1:8" ht="54.75" customHeight="1">
      <c r="A31" s="20"/>
      <c r="B31" s="43" t="s">
        <v>67</v>
      </c>
      <c r="C31" s="36">
        <v>106762.699</v>
      </c>
      <c r="D31" s="28">
        <v>7.8</v>
      </c>
      <c r="E31" s="20"/>
      <c r="F31" s="20"/>
      <c r="G31" s="18">
        <v>100</v>
      </c>
      <c r="H31" s="44" t="s">
        <v>68</v>
      </c>
    </row>
    <row r="32" spans="1:6" ht="18.75">
      <c r="A32" s="20"/>
      <c r="B32" s="27" t="s">
        <v>48</v>
      </c>
      <c r="C32" s="36">
        <f>SUM(C31)</f>
        <v>106762.699</v>
      </c>
      <c r="D32" s="37">
        <f>SUM(D31)</f>
        <v>7.8</v>
      </c>
      <c r="E32" s="28">
        <f>SUM(E31:E31)</f>
        <v>0</v>
      </c>
      <c r="F32" s="28">
        <f>SUM(F31:F31)</f>
        <v>0</v>
      </c>
    </row>
    <row r="33" spans="1:6" ht="18.75">
      <c r="A33" s="20"/>
      <c r="B33" s="192" t="s">
        <v>69</v>
      </c>
      <c r="C33" s="193"/>
      <c r="D33" s="193"/>
      <c r="E33" s="193"/>
      <c r="F33" s="194"/>
    </row>
    <row r="34" spans="1:6" ht="77.25" customHeight="1">
      <c r="A34" s="20"/>
      <c r="B34" s="45" t="s">
        <v>70</v>
      </c>
      <c r="C34" s="37">
        <v>213500</v>
      </c>
      <c r="D34" s="28">
        <v>14.2</v>
      </c>
      <c r="E34" s="20">
        <v>170</v>
      </c>
      <c r="F34" s="20"/>
    </row>
    <row r="35" spans="1:6" ht="18.75">
      <c r="A35" s="20"/>
      <c r="B35" s="27" t="s">
        <v>48</v>
      </c>
      <c r="C35" s="37">
        <f>SUM(C34)</f>
        <v>213500</v>
      </c>
      <c r="D35" s="37">
        <f>SUM(D34)</f>
        <v>14.2</v>
      </c>
      <c r="E35" s="28">
        <f>SUM(E34:E34)</f>
        <v>170</v>
      </c>
      <c r="F35" s="28">
        <f>SUM(F34:F34)</f>
        <v>0</v>
      </c>
    </row>
    <row r="36" spans="1:6" ht="18.75">
      <c r="A36" s="20"/>
      <c r="B36" s="192" t="s">
        <v>71</v>
      </c>
      <c r="C36" s="193"/>
      <c r="D36" s="193"/>
      <c r="E36" s="193"/>
      <c r="F36" s="194"/>
    </row>
    <row r="37" spans="1:8" ht="65.25" customHeight="1">
      <c r="A37" s="20"/>
      <c r="B37" s="46" t="s">
        <v>72</v>
      </c>
      <c r="C37" s="47">
        <v>42211.035</v>
      </c>
      <c r="D37" s="48">
        <v>4.45</v>
      </c>
      <c r="E37" s="49"/>
      <c r="F37" s="20"/>
      <c r="G37" s="18" t="s">
        <v>73</v>
      </c>
      <c r="H37" s="50" t="s">
        <v>74</v>
      </c>
    </row>
    <row r="38" spans="1:6" ht="18.75">
      <c r="A38" s="20"/>
      <c r="B38" s="27" t="s">
        <v>48</v>
      </c>
      <c r="C38" s="36">
        <f>SUM(C37)</f>
        <v>42211.035</v>
      </c>
      <c r="D38" s="41">
        <f>SUM(D37)</f>
        <v>4.45</v>
      </c>
      <c r="E38" s="28">
        <f>SUM(E37:E37)</f>
        <v>0</v>
      </c>
      <c r="F38" s="28">
        <f>SUM(F37:F37)</f>
        <v>0</v>
      </c>
    </row>
    <row r="39" spans="1:6" ht="18.75">
      <c r="A39" s="20"/>
      <c r="B39" s="195" t="s">
        <v>75</v>
      </c>
      <c r="C39" s="196"/>
      <c r="D39" s="196"/>
      <c r="E39" s="196"/>
      <c r="F39" s="197"/>
    </row>
    <row r="40" spans="1:6" ht="18.75">
      <c r="A40" s="20"/>
      <c r="B40" s="51" t="s">
        <v>76</v>
      </c>
      <c r="C40" s="52"/>
      <c r="D40" s="49">
        <v>8.8</v>
      </c>
      <c r="E40" s="49"/>
      <c r="F40" s="49"/>
    </row>
    <row r="41" spans="1:6" ht="18.75">
      <c r="A41" s="20"/>
      <c r="B41" s="32" t="s">
        <v>77</v>
      </c>
      <c r="C41" s="25">
        <v>16107.493</v>
      </c>
      <c r="D41" s="39">
        <v>1.954</v>
      </c>
      <c r="E41" s="20"/>
      <c r="F41" s="20"/>
    </row>
    <row r="42" spans="1:6" ht="18.75">
      <c r="A42" s="20"/>
      <c r="B42" s="27" t="s">
        <v>48</v>
      </c>
      <c r="C42" s="25">
        <f>SUM(C40:C41)</f>
        <v>16107.493</v>
      </c>
      <c r="D42" s="25">
        <f>SUM(D40:D41)</f>
        <v>10.754000000000001</v>
      </c>
      <c r="E42" s="28">
        <f>SUM(E40:E41)</f>
        <v>0</v>
      </c>
      <c r="F42" s="28">
        <f>SUM(F40:F41)</f>
        <v>0</v>
      </c>
    </row>
    <row r="43" spans="1:6" ht="37.5">
      <c r="A43" s="20"/>
      <c r="B43" s="24" t="s">
        <v>49</v>
      </c>
      <c r="C43" s="25">
        <f>C18+C22+C26+C29+C32+C35+C38+C42</f>
        <v>550280.9130000001</v>
      </c>
      <c r="D43" s="25">
        <f>D18+D22+D26+D29+D32+D35+D38+D42</f>
        <v>66.055</v>
      </c>
      <c r="E43" s="28">
        <f>E18+E22+E26+E29+E32+E35+E38+E42</f>
        <v>170</v>
      </c>
      <c r="F43" s="28">
        <f>F18+F22+F26+F29+F32+F35+F38+F42</f>
        <v>0</v>
      </c>
    </row>
    <row r="44" spans="1:6" ht="18.75">
      <c r="A44" s="20"/>
      <c r="B44" s="218" t="s">
        <v>78</v>
      </c>
      <c r="C44" s="218"/>
      <c r="D44" s="218"/>
      <c r="E44" s="218"/>
      <c r="F44" s="218"/>
    </row>
    <row r="45" spans="1:6" ht="18.75">
      <c r="A45" s="20"/>
      <c r="B45" s="204" t="s">
        <v>79</v>
      </c>
      <c r="C45" s="205"/>
      <c r="D45" s="205"/>
      <c r="E45" s="205"/>
      <c r="F45" s="206"/>
    </row>
    <row r="46" spans="1:8" ht="75" customHeight="1">
      <c r="A46" s="20"/>
      <c r="B46" s="24" t="s">
        <v>80</v>
      </c>
      <c r="C46" s="53">
        <v>2000</v>
      </c>
      <c r="D46" s="54"/>
      <c r="E46" s="55"/>
      <c r="F46" s="53">
        <v>2264</v>
      </c>
      <c r="G46" s="18">
        <v>600</v>
      </c>
      <c r="H46" s="56" t="s">
        <v>81</v>
      </c>
    </row>
    <row r="47" spans="1:7" ht="75" customHeight="1">
      <c r="A47" s="20"/>
      <c r="B47" s="57" t="s">
        <v>82</v>
      </c>
      <c r="C47" s="58">
        <v>4971.169</v>
      </c>
      <c r="D47" s="33"/>
      <c r="E47" s="55"/>
      <c r="F47" s="59">
        <v>4674.89</v>
      </c>
      <c r="G47" s="60">
        <v>1491.35</v>
      </c>
    </row>
    <row r="48" spans="1:7" ht="55.5" customHeight="1">
      <c r="A48" s="20"/>
      <c r="B48" s="57" t="s">
        <v>83</v>
      </c>
      <c r="C48" s="58">
        <v>1498.494</v>
      </c>
      <c r="D48" s="33"/>
      <c r="E48" s="55"/>
      <c r="F48" s="59">
        <v>3150</v>
      </c>
      <c r="G48" s="60">
        <v>1491.35</v>
      </c>
    </row>
    <row r="49" spans="1:6" ht="18.75">
      <c r="A49" s="20"/>
      <c r="B49" s="27" t="s">
        <v>48</v>
      </c>
      <c r="C49" s="25">
        <f>SUM(C46:C48)</f>
        <v>8469.663</v>
      </c>
      <c r="D49" s="28">
        <f>SUM(D46:D48)</f>
        <v>0</v>
      </c>
      <c r="E49" s="28">
        <f>SUM(E46:E48)</f>
        <v>0</v>
      </c>
      <c r="F49" s="33">
        <f>SUM(F46:F48)</f>
        <v>10088.89</v>
      </c>
    </row>
    <row r="50" spans="1:6" ht="18.75">
      <c r="A50" s="20"/>
      <c r="B50" s="204" t="s">
        <v>84</v>
      </c>
      <c r="C50" s="205"/>
      <c r="D50" s="205"/>
      <c r="E50" s="205"/>
      <c r="F50" s="206"/>
    </row>
    <row r="51" spans="1:6" ht="24" customHeight="1">
      <c r="A51" s="20"/>
      <c r="B51" s="24"/>
      <c r="C51" s="28"/>
      <c r="D51" s="28"/>
      <c r="E51" s="61"/>
      <c r="F51" s="28"/>
    </row>
    <row r="52" spans="1:6" ht="18.75">
      <c r="A52" s="20"/>
      <c r="B52" s="27" t="s">
        <v>48</v>
      </c>
      <c r="C52" s="28">
        <f>SUM(C51)</f>
        <v>0</v>
      </c>
      <c r="D52" s="28">
        <f>SUM(D51:D51)</f>
        <v>0</v>
      </c>
      <c r="E52" s="28">
        <f>SUM(E51:E51)</f>
        <v>0</v>
      </c>
      <c r="F52" s="28">
        <f>SUM(F51)</f>
        <v>0</v>
      </c>
    </row>
    <row r="53" spans="1:6" ht="18.75">
      <c r="A53" s="20"/>
      <c r="B53" s="204" t="s">
        <v>64</v>
      </c>
      <c r="C53" s="205"/>
      <c r="D53" s="205"/>
      <c r="E53" s="205"/>
      <c r="F53" s="206"/>
    </row>
    <row r="54" spans="1:8" ht="41.25" customHeight="1">
      <c r="A54" s="20"/>
      <c r="B54" s="38" t="s">
        <v>85</v>
      </c>
      <c r="C54" s="62">
        <v>2079.45</v>
      </c>
      <c r="D54" s="28"/>
      <c r="E54" s="61"/>
      <c r="F54" s="63">
        <v>3712</v>
      </c>
      <c r="G54" s="64">
        <v>207.9</v>
      </c>
      <c r="H54" s="18">
        <v>2018</v>
      </c>
    </row>
    <row r="55" spans="1:6" ht="18.75">
      <c r="A55" s="20"/>
      <c r="B55" s="27" t="s">
        <v>48</v>
      </c>
      <c r="C55" s="33">
        <f>SUM(C54)</f>
        <v>2079.45</v>
      </c>
      <c r="D55" s="28">
        <f>SUM(D54:D54)</f>
        <v>0</v>
      </c>
      <c r="E55" s="28">
        <f>SUM(E54:E54)</f>
        <v>0</v>
      </c>
      <c r="F55" s="28">
        <f>SUM(F54)</f>
        <v>3712</v>
      </c>
    </row>
    <row r="56" spans="1:6" ht="18.75">
      <c r="A56" s="20"/>
      <c r="B56" s="204" t="s">
        <v>52</v>
      </c>
      <c r="C56" s="205"/>
      <c r="D56" s="205"/>
      <c r="E56" s="205"/>
      <c r="F56" s="206"/>
    </row>
    <row r="57" spans="1:8" ht="35.25" customHeight="1">
      <c r="A57" s="20"/>
      <c r="B57" s="24" t="s">
        <v>86</v>
      </c>
      <c r="C57" s="25">
        <v>38861.805</v>
      </c>
      <c r="D57" s="28"/>
      <c r="E57" s="28"/>
      <c r="F57" s="28"/>
      <c r="H57" s="18">
        <v>2019</v>
      </c>
    </row>
    <row r="58" spans="1:6" ht="40.5" customHeight="1">
      <c r="A58" s="20"/>
      <c r="B58" s="24" t="s">
        <v>87</v>
      </c>
      <c r="C58" s="28">
        <v>443.3</v>
      </c>
      <c r="D58" s="28"/>
      <c r="E58" s="28"/>
      <c r="F58" s="28"/>
    </row>
    <row r="59" spans="1:256" ht="18.75">
      <c r="A59" s="20"/>
      <c r="B59" s="27" t="s">
        <v>48</v>
      </c>
      <c r="C59" s="25">
        <f>SUM(C57:C58)</f>
        <v>39305.105</v>
      </c>
      <c r="D59" s="28">
        <f>SUM(D57:D58)</f>
        <v>0</v>
      </c>
      <c r="E59" s="28">
        <f>SUM(E57:E58)</f>
        <v>0</v>
      </c>
      <c r="F59" s="28">
        <f>SUM(F57:F58)</f>
        <v>0</v>
      </c>
      <c r="IV59" s="18">
        <f>SUM(A59:IU59)</f>
        <v>39305.105</v>
      </c>
    </row>
    <row r="60" spans="1:6" ht="18.75">
      <c r="A60" s="20"/>
      <c r="B60" s="204" t="s">
        <v>88</v>
      </c>
      <c r="C60" s="205"/>
      <c r="D60" s="205"/>
      <c r="E60" s="205"/>
      <c r="F60" s="206"/>
    </row>
    <row r="61" spans="1:8" ht="33.75" customHeight="1">
      <c r="A61" s="65"/>
      <c r="B61" s="66" t="s">
        <v>89</v>
      </c>
      <c r="C61" s="67">
        <v>1584.866</v>
      </c>
      <c r="D61" s="68"/>
      <c r="E61" s="68"/>
      <c r="F61" s="68">
        <v>2174</v>
      </c>
      <c r="H61" s="18">
        <v>2019</v>
      </c>
    </row>
    <row r="62" spans="1:6" ht="20.25" customHeight="1">
      <c r="A62" s="20"/>
      <c r="B62" s="69" t="s">
        <v>90</v>
      </c>
      <c r="C62" s="28">
        <v>1767</v>
      </c>
      <c r="D62" s="28"/>
      <c r="E62" s="28"/>
      <c r="F62" s="28">
        <v>3575</v>
      </c>
    </row>
    <row r="63" spans="1:6" ht="18.75">
      <c r="A63" s="70"/>
      <c r="B63" s="71" t="s">
        <v>48</v>
      </c>
      <c r="C63" s="72">
        <f>SUM(C61:C62)</f>
        <v>3351.866</v>
      </c>
      <c r="D63" s="73">
        <f>SUM(D61:D62)</f>
        <v>0</v>
      </c>
      <c r="E63" s="73">
        <f>SUM(E61:E62)</f>
        <v>0</v>
      </c>
      <c r="F63" s="73">
        <f>SUM(F61:F62)</f>
        <v>5749</v>
      </c>
    </row>
    <row r="64" spans="1:6" ht="18.75">
      <c r="A64" s="20"/>
      <c r="B64" s="204" t="s">
        <v>56</v>
      </c>
      <c r="C64" s="205"/>
      <c r="D64" s="205"/>
      <c r="E64" s="205"/>
      <c r="F64" s="206"/>
    </row>
    <row r="65" spans="1:8" ht="54.75" customHeight="1">
      <c r="A65" s="20"/>
      <c r="B65" s="24" t="s">
        <v>91</v>
      </c>
      <c r="C65" s="25">
        <v>1497.956</v>
      </c>
      <c r="D65" s="28"/>
      <c r="E65" s="28"/>
      <c r="F65" s="28">
        <v>4356</v>
      </c>
      <c r="H65" s="18">
        <v>2018</v>
      </c>
    </row>
    <row r="66" spans="1:8" ht="54.75" customHeight="1">
      <c r="A66" s="20"/>
      <c r="B66" s="24" t="s">
        <v>92</v>
      </c>
      <c r="C66" s="25">
        <v>1498.977</v>
      </c>
      <c r="D66" s="28"/>
      <c r="E66" s="28"/>
      <c r="F66" s="28">
        <v>4976</v>
      </c>
      <c r="H66" s="18">
        <v>2018</v>
      </c>
    </row>
    <row r="67" spans="1:8" ht="54.75" customHeight="1">
      <c r="A67" s="20"/>
      <c r="B67" s="24" t="s">
        <v>93</v>
      </c>
      <c r="C67" s="25">
        <v>875.956</v>
      </c>
      <c r="D67" s="28"/>
      <c r="E67" s="28"/>
      <c r="F67" s="28">
        <v>3143</v>
      </c>
      <c r="H67" s="18">
        <v>2018</v>
      </c>
    </row>
    <row r="68" spans="1:8" ht="54.75" customHeight="1">
      <c r="A68" s="20"/>
      <c r="B68" s="24" t="s">
        <v>94</v>
      </c>
      <c r="C68" s="28">
        <v>3900</v>
      </c>
      <c r="D68" s="28"/>
      <c r="E68" s="28"/>
      <c r="F68" s="28">
        <v>3800</v>
      </c>
      <c r="H68" s="18" t="s">
        <v>95</v>
      </c>
    </row>
    <row r="69" spans="1:8" ht="54.75" customHeight="1">
      <c r="A69" s="20"/>
      <c r="B69" s="24" t="s">
        <v>96</v>
      </c>
      <c r="C69" s="25">
        <v>1499.633</v>
      </c>
      <c r="D69" s="28"/>
      <c r="E69" s="28"/>
      <c r="F69" s="28">
        <v>2755</v>
      </c>
      <c r="G69" s="74">
        <v>149.963</v>
      </c>
      <c r="H69" s="18">
        <v>2018</v>
      </c>
    </row>
    <row r="70" spans="1:8" ht="54.75" customHeight="1">
      <c r="A70" s="20"/>
      <c r="B70" s="24" t="s">
        <v>97</v>
      </c>
      <c r="C70" s="25">
        <v>1499.082</v>
      </c>
      <c r="D70" s="28"/>
      <c r="E70" s="28"/>
      <c r="F70" s="28">
        <v>2060</v>
      </c>
      <c r="G70" s="18">
        <v>149.908</v>
      </c>
      <c r="H70" s="18">
        <v>2018</v>
      </c>
    </row>
    <row r="71" spans="1:6" ht="54.75" customHeight="1">
      <c r="A71" s="20"/>
      <c r="B71" s="24" t="s">
        <v>98</v>
      </c>
      <c r="C71" s="25">
        <v>1276.533</v>
      </c>
      <c r="D71" s="28"/>
      <c r="E71" s="28"/>
      <c r="F71" s="28">
        <v>2300</v>
      </c>
    </row>
    <row r="72" spans="1:6" ht="54.75" customHeight="1">
      <c r="A72" s="20"/>
      <c r="B72" s="24" t="s">
        <v>99</v>
      </c>
      <c r="C72" s="25">
        <v>2716.072</v>
      </c>
      <c r="D72" s="28"/>
      <c r="E72" s="28"/>
      <c r="F72" s="28">
        <v>1507</v>
      </c>
    </row>
    <row r="73" spans="1:8" ht="54.75" customHeight="1">
      <c r="A73" s="20"/>
      <c r="B73" s="24" t="s">
        <v>100</v>
      </c>
      <c r="C73" s="25">
        <v>10276.831</v>
      </c>
      <c r="D73" s="28"/>
      <c r="E73" s="28"/>
      <c r="F73" s="28">
        <v>5000</v>
      </c>
      <c r="H73" s="18" t="s">
        <v>95</v>
      </c>
    </row>
    <row r="74" spans="1:6" ht="18.75">
      <c r="A74" s="20"/>
      <c r="B74" s="27" t="s">
        <v>48</v>
      </c>
      <c r="C74" s="25">
        <f>SUM(C65:C73)</f>
        <v>25041.04</v>
      </c>
      <c r="D74" s="28">
        <f>SUM(D65:D73)</f>
        <v>0</v>
      </c>
      <c r="E74" s="28">
        <f>SUM(E65:E73)</f>
        <v>0</v>
      </c>
      <c r="F74" s="28">
        <f>SUM(F65:F73)</f>
        <v>29897</v>
      </c>
    </row>
    <row r="75" spans="1:6" ht="18.75">
      <c r="A75" s="20"/>
      <c r="B75" s="204" t="s">
        <v>60</v>
      </c>
      <c r="C75" s="205"/>
      <c r="D75" s="205"/>
      <c r="E75" s="205"/>
      <c r="F75" s="206"/>
    </row>
    <row r="76" spans="1:8" ht="75">
      <c r="A76" s="20"/>
      <c r="B76" s="24" t="s">
        <v>101</v>
      </c>
      <c r="C76" s="25">
        <v>2599.885</v>
      </c>
      <c r="D76" s="28"/>
      <c r="E76" s="28"/>
      <c r="F76" s="28">
        <v>2750</v>
      </c>
      <c r="G76" s="18">
        <v>260</v>
      </c>
      <c r="H76" s="18">
        <v>2019</v>
      </c>
    </row>
    <row r="77" spans="1:8" ht="75">
      <c r="A77" s="20"/>
      <c r="B77" s="24" t="s">
        <v>102</v>
      </c>
      <c r="C77" s="25">
        <v>2298.548</v>
      </c>
      <c r="D77" s="28"/>
      <c r="E77" s="28"/>
      <c r="F77" s="28">
        <v>2300</v>
      </c>
      <c r="G77" s="18">
        <v>230</v>
      </c>
      <c r="H77" s="18">
        <v>2019</v>
      </c>
    </row>
    <row r="78" spans="1:6" ht="18.75">
      <c r="A78" s="20"/>
      <c r="B78" s="27" t="s">
        <v>48</v>
      </c>
      <c r="C78" s="25">
        <f>SUM(C76:C77)</f>
        <v>4898.433</v>
      </c>
      <c r="D78" s="28">
        <f>SUM(D76:D77)</f>
        <v>0</v>
      </c>
      <c r="E78" s="28">
        <f>SUM(E76:E77)</f>
        <v>0</v>
      </c>
      <c r="F78" s="28">
        <f>SUM(F76:F77)</f>
        <v>5050</v>
      </c>
    </row>
    <row r="79" spans="1:6" ht="18.75">
      <c r="A79" s="20"/>
      <c r="B79" s="204" t="s">
        <v>103</v>
      </c>
      <c r="C79" s="205"/>
      <c r="D79" s="205"/>
      <c r="E79" s="205"/>
      <c r="F79" s="206"/>
    </row>
    <row r="80" spans="1:8" ht="56.25">
      <c r="A80" s="20"/>
      <c r="B80" s="75" t="s">
        <v>104</v>
      </c>
      <c r="C80" s="76">
        <v>1525.662</v>
      </c>
      <c r="D80" s="54"/>
      <c r="E80" s="28"/>
      <c r="F80" s="77">
        <v>7200</v>
      </c>
      <c r="H80" s="78">
        <v>2018</v>
      </c>
    </row>
    <row r="81" spans="1:8" ht="75">
      <c r="A81" s="20"/>
      <c r="B81" s="79" t="s">
        <v>105</v>
      </c>
      <c r="C81" s="76">
        <v>10730.948</v>
      </c>
      <c r="D81" s="54"/>
      <c r="E81" s="28"/>
      <c r="F81" s="77">
        <v>8400</v>
      </c>
      <c r="G81" s="18">
        <v>50</v>
      </c>
      <c r="H81" s="78">
        <v>2019</v>
      </c>
    </row>
    <row r="82" spans="1:8" ht="75">
      <c r="A82" s="20"/>
      <c r="B82" s="75" t="s">
        <v>106</v>
      </c>
      <c r="C82" s="76">
        <v>3160.072</v>
      </c>
      <c r="D82" s="54"/>
      <c r="E82" s="28"/>
      <c r="F82" s="77">
        <v>2040</v>
      </c>
      <c r="G82" s="18">
        <v>1000</v>
      </c>
      <c r="H82" s="78">
        <v>2018</v>
      </c>
    </row>
    <row r="83" spans="1:6" ht="18.75">
      <c r="A83" s="20"/>
      <c r="B83" s="27" t="s">
        <v>48</v>
      </c>
      <c r="C83" s="25">
        <f>SUM(C78:C82)</f>
        <v>20315.115</v>
      </c>
      <c r="D83" s="28">
        <f>SUM(D78:D82)</f>
        <v>0</v>
      </c>
      <c r="E83" s="28">
        <f>SUM(E78:E82)</f>
        <v>0</v>
      </c>
      <c r="F83" s="33">
        <f>SUM(F78:F82)</f>
        <v>22690</v>
      </c>
    </row>
    <row r="84" spans="1:6" ht="18.75">
      <c r="A84" s="20"/>
      <c r="B84" s="204" t="s">
        <v>64</v>
      </c>
      <c r="C84" s="205"/>
      <c r="D84" s="205"/>
      <c r="E84" s="205"/>
      <c r="F84" s="206"/>
    </row>
    <row r="85" spans="1:6" ht="18.75">
      <c r="A85" s="20"/>
      <c r="B85" s="80"/>
      <c r="C85" s="28"/>
      <c r="D85" s="28"/>
      <c r="E85" s="28"/>
      <c r="F85" s="28"/>
    </row>
    <row r="86" spans="1:6" ht="18.75">
      <c r="A86" s="20"/>
      <c r="B86" s="27" t="s">
        <v>48</v>
      </c>
      <c r="C86" s="28">
        <f>SUM(C85:C85)</f>
        <v>0</v>
      </c>
      <c r="D86" s="28"/>
      <c r="E86" s="28"/>
      <c r="F86" s="28">
        <f>SUM(F85:F85)</f>
        <v>0</v>
      </c>
    </row>
    <row r="87" spans="1:6" ht="18.75">
      <c r="A87" s="20"/>
      <c r="B87" s="192" t="s">
        <v>66</v>
      </c>
      <c r="C87" s="193"/>
      <c r="D87" s="193"/>
      <c r="E87" s="193"/>
      <c r="F87" s="194"/>
    </row>
    <row r="88" spans="1:8" ht="56.25">
      <c r="A88" s="20"/>
      <c r="B88" s="43" t="s">
        <v>107</v>
      </c>
      <c r="C88" s="81">
        <v>1499.272</v>
      </c>
      <c r="D88" s="28"/>
      <c r="E88" s="28"/>
      <c r="F88" s="82">
        <v>1493</v>
      </c>
      <c r="H88" s="18">
        <v>2019</v>
      </c>
    </row>
    <row r="89" spans="1:8" ht="37.5">
      <c r="A89" s="20"/>
      <c r="B89" s="43" t="s">
        <v>108</v>
      </c>
      <c r="C89" s="81">
        <v>1087.964</v>
      </c>
      <c r="D89" s="28"/>
      <c r="E89" s="28"/>
      <c r="F89" s="82">
        <v>1796</v>
      </c>
      <c r="H89" s="18" t="s">
        <v>109</v>
      </c>
    </row>
    <row r="90" spans="1:8" ht="56.25">
      <c r="A90" s="20"/>
      <c r="B90" s="43" t="s">
        <v>110</v>
      </c>
      <c r="C90" s="81">
        <v>1499.87</v>
      </c>
      <c r="D90" s="28"/>
      <c r="E90" s="28"/>
      <c r="F90" s="82">
        <v>1941</v>
      </c>
      <c r="H90" s="18" t="s">
        <v>109</v>
      </c>
    </row>
    <row r="91" spans="1:8" ht="37.5">
      <c r="A91" s="20"/>
      <c r="B91" s="43" t="s">
        <v>111</v>
      </c>
      <c r="C91" s="81">
        <v>1499.85</v>
      </c>
      <c r="D91" s="28"/>
      <c r="E91" s="28"/>
      <c r="F91" s="82">
        <v>2011</v>
      </c>
      <c r="H91" s="18" t="s">
        <v>109</v>
      </c>
    </row>
    <row r="92" spans="1:8" ht="37.5">
      <c r="A92" s="20"/>
      <c r="B92" s="43" t="s">
        <v>112</v>
      </c>
      <c r="C92" s="81">
        <v>1026.096</v>
      </c>
      <c r="D92" s="28"/>
      <c r="E92" s="28"/>
      <c r="F92" s="83">
        <v>1145</v>
      </c>
      <c r="G92" s="18">
        <v>102.61</v>
      </c>
      <c r="H92" s="18" t="s">
        <v>109</v>
      </c>
    </row>
    <row r="93" spans="1:8" ht="37.5">
      <c r="A93" s="20"/>
      <c r="B93" s="43" t="s">
        <v>113</v>
      </c>
      <c r="C93" s="81">
        <v>1046.931</v>
      </c>
      <c r="D93" s="28"/>
      <c r="E93" s="28"/>
      <c r="F93" s="83">
        <v>1193</v>
      </c>
      <c r="G93" s="18">
        <v>104.693</v>
      </c>
      <c r="H93" s="18" t="s">
        <v>109</v>
      </c>
    </row>
    <row r="94" spans="1:6" ht="18.75">
      <c r="A94" s="20"/>
      <c r="B94" s="27" t="s">
        <v>48</v>
      </c>
      <c r="C94" s="84">
        <f>SUM(C88:C93)</f>
        <v>7659.983</v>
      </c>
      <c r="D94" s="28">
        <f>SUM(D88:D93)</f>
        <v>0</v>
      </c>
      <c r="E94" s="28">
        <f>SUM(E88:E93)</f>
        <v>0</v>
      </c>
      <c r="F94" s="28">
        <f>SUM(F88:F93)</f>
        <v>9579</v>
      </c>
    </row>
    <row r="95" spans="1:6" ht="18.75">
      <c r="A95" s="20"/>
      <c r="B95" s="192" t="s">
        <v>69</v>
      </c>
      <c r="C95" s="193"/>
      <c r="D95" s="193"/>
      <c r="E95" s="193"/>
      <c r="F95" s="194"/>
    </row>
    <row r="96" spans="1:6" ht="45" customHeight="1">
      <c r="A96" s="20"/>
      <c r="B96" s="85" t="s">
        <v>114</v>
      </c>
      <c r="C96" s="33">
        <v>7799.46</v>
      </c>
      <c r="D96" s="28"/>
      <c r="E96" s="28"/>
      <c r="F96" s="86">
        <v>9953</v>
      </c>
    </row>
    <row r="97" spans="1:6" ht="45" customHeight="1">
      <c r="A97" s="20"/>
      <c r="B97" s="87" t="s">
        <v>115</v>
      </c>
      <c r="C97" s="33">
        <v>3747.78</v>
      </c>
      <c r="D97" s="28"/>
      <c r="E97" s="28"/>
      <c r="F97" s="86">
        <v>3217.5</v>
      </c>
    </row>
    <row r="98" spans="1:6" ht="45" customHeight="1">
      <c r="A98" s="20"/>
      <c r="B98" s="85" t="s">
        <v>116</v>
      </c>
      <c r="C98" s="33">
        <v>1499.64</v>
      </c>
      <c r="D98" s="28"/>
      <c r="E98" s="28"/>
      <c r="F98" s="86">
        <v>2820</v>
      </c>
    </row>
    <row r="99" spans="1:6" ht="45" customHeight="1">
      <c r="A99" s="20"/>
      <c r="B99" s="85" t="s">
        <v>117</v>
      </c>
      <c r="C99" s="33">
        <v>734.01</v>
      </c>
      <c r="D99" s="28"/>
      <c r="E99" s="28"/>
      <c r="F99" s="86">
        <v>952</v>
      </c>
    </row>
    <row r="100" spans="1:6" ht="45" customHeight="1">
      <c r="A100" s="20"/>
      <c r="B100" s="85" t="s">
        <v>118</v>
      </c>
      <c r="C100" s="33">
        <v>1444.72</v>
      </c>
      <c r="D100" s="28"/>
      <c r="E100" s="28"/>
      <c r="F100" s="86">
        <v>1552.5</v>
      </c>
    </row>
    <row r="101" spans="1:6" ht="61.5" customHeight="1">
      <c r="A101" s="20"/>
      <c r="B101" s="85" t="s">
        <v>119</v>
      </c>
      <c r="C101" s="33">
        <v>894.54</v>
      </c>
      <c r="D101" s="28"/>
      <c r="E101" s="28"/>
      <c r="F101" s="86">
        <v>1282.5</v>
      </c>
    </row>
    <row r="102" spans="1:6" ht="18.75">
      <c r="A102" s="20"/>
      <c r="B102" s="27" t="s">
        <v>48</v>
      </c>
      <c r="C102" s="33">
        <f>SUM(C96:C101)</f>
        <v>16120.149999999998</v>
      </c>
      <c r="D102" s="28">
        <f>SUM(D96:D101)</f>
        <v>0</v>
      </c>
      <c r="E102" s="28">
        <f>SUM(E96:E101)</f>
        <v>0</v>
      </c>
      <c r="F102" s="28">
        <f>SUM(F96:F101)</f>
        <v>19777.5</v>
      </c>
    </row>
    <row r="103" spans="1:6" ht="18.75">
      <c r="A103" s="65"/>
      <c r="B103" s="215" t="s">
        <v>120</v>
      </c>
      <c r="C103" s="216"/>
      <c r="D103" s="216"/>
      <c r="E103" s="216"/>
      <c r="F103" s="217"/>
    </row>
    <row r="104" spans="1:7" ht="97.5" customHeight="1">
      <c r="A104" s="20"/>
      <c r="B104" s="46" t="s">
        <v>121</v>
      </c>
      <c r="C104" s="47">
        <v>5083.241</v>
      </c>
      <c r="D104" s="88"/>
      <c r="E104" s="28"/>
      <c r="F104" s="89">
        <v>6548</v>
      </c>
      <c r="G104" s="18">
        <v>50</v>
      </c>
    </row>
    <row r="105" spans="1:7" ht="84" customHeight="1">
      <c r="A105" s="20"/>
      <c r="B105" s="46" t="s">
        <v>122</v>
      </c>
      <c r="C105" s="47">
        <v>1600.341</v>
      </c>
      <c r="D105" s="28"/>
      <c r="E105" s="28"/>
      <c r="F105" s="89">
        <v>1800</v>
      </c>
      <c r="G105" s="18">
        <v>500</v>
      </c>
    </row>
    <row r="106" spans="1:7" ht="93.75">
      <c r="A106" s="20"/>
      <c r="B106" s="46" t="s">
        <v>123</v>
      </c>
      <c r="C106" s="47">
        <v>1241.557</v>
      </c>
      <c r="D106" s="28"/>
      <c r="E106" s="28"/>
      <c r="F106" s="89">
        <v>1632</v>
      </c>
      <c r="G106" s="18">
        <v>400</v>
      </c>
    </row>
    <row r="107" spans="1:6" ht="58.5" customHeight="1">
      <c r="A107" s="20"/>
      <c r="B107" s="90" t="s">
        <v>124</v>
      </c>
      <c r="C107" s="47">
        <v>1499.162</v>
      </c>
      <c r="D107" s="28"/>
      <c r="E107" s="28"/>
      <c r="F107" s="89">
        <v>2750</v>
      </c>
    </row>
    <row r="108" spans="1:6" ht="18.75">
      <c r="A108" s="70"/>
      <c r="B108" s="71" t="s">
        <v>48</v>
      </c>
      <c r="C108" s="72">
        <f>SUM(C104:C107)</f>
        <v>9424.301</v>
      </c>
      <c r="D108" s="73">
        <f>SUM(D104:D107)</f>
        <v>0</v>
      </c>
      <c r="E108" s="73">
        <f>SUM(E104:E107)</f>
        <v>0</v>
      </c>
      <c r="F108" s="73">
        <f>SUM(F104:F107)</f>
        <v>12730</v>
      </c>
    </row>
    <row r="109" spans="1:6" ht="18.75">
      <c r="A109" s="20"/>
      <c r="B109" s="210" t="s">
        <v>71</v>
      </c>
      <c r="C109" s="211"/>
      <c r="D109" s="211"/>
      <c r="E109" s="211"/>
      <c r="F109" s="212"/>
    </row>
    <row r="110" spans="1:6" ht="18.75">
      <c r="A110" s="20"/>
      <c r="B110" s="24"/>
      <c r="C110" s="28"/>
      <c r="D110" s="28"/>
      <c r="E110" s="28"/>
      <c r="F110" s="28"/>
    </row>
    <row r="111" spans="1:6" ht="18.75">
      <c r="A111" s="20"/>
      <c r="B111" s="27" t="s">
        <v>48</v>
      </c>
      <c r="C111" s="28">
        <f>SUM(C110:C110)</f>
        <v>0</v>
      </c>
      <c r="D111" s="28">
        <f>SUM(D110:D110)</f>
        <v>0</v>
      </c>
      <c r="E111" s="28">
        <f>SUM(E110:E110)</f>
        <v>0</v>
      </c>
      <c r="F111" s="28">
        <f>SUM(F110:F110)</f>
        <v>0</v>
      </c>
    </row>
    <row r="112" spans="1:6" ht="18.75">
      <c r="A112" s="20"/>
      <c r="B112" s="204" t="s">
        <v>125</v>
      </c>
      <c r="C112" s="205"/>
      <c r="D112" s="205"/>
      <c r="E112" s="205"/>
      <c r="F112" s="206"/>
    </row>
    <row r="113" spans="1:6" ht="24" customHeight="1">
      <c r="A113" s="20"/>
      <c r="B113" s="80"/>
      <c r="C113" s="28"/>
      <c r="D113" s="28"/>
      <c r="E113" s="28"/>
      <c r="F113" s="28"/>
    </row>
    <row r="114" spans="1:6" ht="18.75">
      <c r="A114" s="20"/>
      <c r="B114" s="27" t="s">
        <v>48</v>
      </c>
      <c r="C114" s="28">
        <f>SUM(C113:C113)</f>
        <v>0</v>
      </c>
      <c r="D114" s="28">
        <f>SUM(D113:D113)</f>
        <v>0</v>
      </c>
      <c r="E114" s="28">
        <f>SUM(E113:E113)</f>
        <v>0</v>
      </c>
      <c r="F114" s="28">
        <f>SUM(F113:F113)</f>
        <v>0</v>
      </c>
    </row>
    <row r="115" spans="1:6" ht="18.75">
      <c r="A115" s="20"/>
      <c r="B115" s="195" t="s">
        <v>75</v>
      </c>
      <c r="C115" s="196"/>
      <c r="D115" s="196"/>
      <c r="E115" s="196"/>
      <c r="F115" s="197"/>
    </row>
    <row r="116" spans="1:7" ht="39.75" customHeight="1">
      <c r="A116" s="20"/>
      <c r="B116" s="80" t="s">
        <v>126</v>
      </c>
      <c r="C116" s="25">
        <v>1499.321</v>
      </c>
      <c r="D116" s="28"/>
      <c r="E116" s="28"/>
      <c r="F116" s="28">
        <v>2040.5</v>
      </c>
      <c r="G116" s="18">
        <v>500</v>
      </c>
    </row>
    <row r="117" spans="1:7" ht="39.75" customHeight="1">
      <c r="A117" s="20"/>
      <c r="B117" s="80" t="s">
        <v>127</v>
      </c>
      <c r="C117" s="25">
        <v>1497.467</v>
      </c>
      <c r="D117" s="28"/>
      <c r="E117" s="28"/>
      <c r="F117" s="28">
        <v>2550</v>
      </c>
      <c r="G117" s="18">
        <v>500</v>
      </c>
    </row>
    <row r="118" spans="1:7" ht="39.75" customHeight="1">
      <c r="A118" s="20"/>
      <c r="B118" s="80" t="s">
        <v>128</v>
      </c>
      <c r="C118" s="91">
        <v>1250.3852</v>
      </c>
      <c r="D118" s="28"/>
      <c r="E118" s="28"/>
      <c r="F118" s="28">
        <v>2100</v>
      </c>
      <c r="G118" s="18">
        <v>300</v>
      </c>
    </row>
    <row r="119" spans="1:7" ht="39.75" customHeight="1">
      <c r="A119" s="20"/>
      <c r="B119" s="80" t="s">
        <v>129</v>
      </c>
      <c r="C119" s="25">
        <v>1500</v>
      </c>
      <c r="D119" s="28"/>
      <c r="E119" s="28"/>
      <c r="F119" s="28">
        <v>2367</v>
      </c>
      <c r="G119" s="18">
        <v>500</v>
      </c>
    </row>
    <row r="120" spans="1:7" ht="39.75" customHeight="1">
      <c r="A120" s="20"/>
      <c r="B120" s="80" t="s">
        <v>130</v>
      </c>
      <c r="C120" s="25">
        <v>2612.2</v>
      </c>
      <c r="D120" s="28"/>
      <c r="E120" s="28"/>
      <c r="F120" s="28">
        <v>4792</v>
      </c>
      <c r="G120" s="18">
        <v>500</v>
      </c>
    </row>
    <row r="121" spans="1:7" ht="39.75" customHeight="1">
      <c r="A121" s="20"/>
      <c r="B121" s="80" t="s">
        <v>131</v>
      </c>
      <c r="C121" s="25">
        <v>1409.224</v>
      </c>
      <c r="D121" s="28"/>
      <c r="E121" s="28"/>
      <c r="F121" s="28">
        <v>3150</v>
      </c>
      <c r="G121" s="18">
        <v>300</v>
      </c>
    </row>
    <row r="122" spans="1:7" ht="39.75" customHeight="1">
      <c r="A122" s="20"/>
      <c r="B122" s="80" t="s">
        <v>132</v>
      </c>
      <c r="C122" s="25">
        <v>2026.118</v>
      </c>
      <c r="D122" s="28"/>
      <c r="E122" s="28"/>
      <c r="F122" s="28">
        <v>2970</v>
      </c>
      <c r="G122" s="18">
        <v>200</v>
      </c>
    </row>
    <row r="123" spans="1:7" ht="39.75" customHeight="1">
      <c r="A123" s="20"/>
      <c r="B123" s="80" t="s">
        <v>133</v>
      </c>
      <c r="C123" s="25">
        <v>2425.83</v>
      </c>
      <c r="D123" s="28"/>
      <c r="E123" s="28"/>
      <c r="F123" s="28">
        <v>3937</v>
      </c>
      <c r="G123" s="18">
        <v>200</v>
      </c>
    </row>
    <row r="124" spans="1:7" ht="21.75" customHeight="1">
      <c r="A124" s="20"/>
      <c r="B124" s="80" t="s">
        <v>134</v>
      </c>
      <c r="C124" s="25">
        <v>8904.128</v>
      </c>
      <c r="D124" s="28"/>
      <c r="E124" s="28"/>
      <c r="F124" s="28">
        <v>7200</v>
      </c>
      <c r="G124" s="18">
        <v>90</v>
      </c>
    </row>
    <row r="125" spans="1:7" ht="18.75" customHeight="1">
      <c r="A125" s="20"/>
      <c r="B125" s="80" t="s">
        <v>135</v>
      </c>
      <c r="C125" s="25">
        <v>1236.37</v>
      </c>
      <c r="D125" s="28"/>
      <c r="E125" s="28"/>
      <c r="F125" s="28">
        <v>2294</v>
      </c>
      <c r="G125" s="18">
        <v>247.3</v>
      </c>
    </row>
    <row r="126" spans="1:7" ht="19.5" customHeight="1">
      <c r="A126" s="20"/>
      <c r="B126" s="80" t="s">
        <v>136</v>
      </c>
      <c r="C126" s="25">
        <v>1442.064</v>
      </c>
      <c r="D126" s="28"/>
      <c r="E126" s="28"/>
      <c r="F126" s="28">
        <v>1678</v>
      </c>
      <c r="G126" s="18">
        <v>288.4</v>
      </c>
    </row>
    <row r="127" spans="1:7" ht="39.75" customHeight="1">
      <c r="A127" s="20"/>
      <c r="B127" s="80" t="s">
        <v>137</v>
      </c>
      <c r="C127" s="25">
        <v>2500</v>
      </c>
      <c r="D127" s="28"/>
      <c r="E127" s="28"/>
      <c r="F127" s="28">
        <v>11808</v>
      </c>
      <c r="G127" s="18">
        <v>2500</v>
      </c>
    </row>
    <row r="128" spans="1:7" ht="39.75" customHeight="1">
      <c r="A128" s="20"/>
      <c r="B128" s="80" t="s">
        <v>138</v>
      </c>
      <c r="C128" s="25">
        <v>869.945</v>
      </c>
      <c r="D128" s="28"/>
      <c r="E128" s="28"/>
      <c r="F128" s="28">
        <v>1572</v>
      </c>
      <c r="G128" s="18">
        <v>87</v>
      </c>
    </row>
    <row r="129" spans="1:7" ht="39.75" customHeight="1">
      <c r="A129" s="20"/>
      <c r="B129" s="80" t="s">
        <v>139</v>
      </c>
      <c r="C129" s="25">
        <v>756</v>
      </c>
      <c r="D129" s="28"/>
      <c r="E129" s="28"/>
      <c r="F129" s="28">
        <v>1200</v>
      </c>
      <c r="G129" s="18">
        <v>75.6</v>
      </c>
    </row>
    <row r="130" spans="1:7" ht="18.75">
      <c r="A130" s="20"/>
      <c r="B130" s="27" t="s">
        <v>48</v>
      </c>
      <c r="C130" s="91">
        <f>SUM(C116:C129)</f>
        <v>29929.0522</v>
      </c>
      <c r="D130" s="28">
        <f>SUM(D116:D129)</f>
        <v>0</v>
      </c>
      <c r="E130" s="28">
        <f>SUM(E116:E129)</f>
        <v>0</v>
      </c>
      <c r="F130" s="28">
        <f>SUM(F116:F129)</f>
        <v>49658.5</v>
      </c>
      <c r="G130" s="18">
        <f>SUM(G116:G129)</f>
        <v>6288.300000000001</v>
      </c>
    </row>
    <row r="131" spans="1:6" ht="18.75">
      <c r="A131" s="20"/>
      <c r="B131" s="192" t="s">
        <v>140</v>
      </c>
      <c r="C131" s="193"/>
      <c r="D131" s="193"/>
      <c r="E131" s="193"/>
      <c r="F131" s="194"/>
    </row>
    <row r="132" spans="1:6" ht="20.25" customHeight="1">
      <c r="A132" s="20"/>
      <c r="B132" s="24" t="s">
        <v>141</v>
      </c>
      <c r="C132" s="28">
        <v>282.6</v>
      </c>
      <c r="D132" s="28"/>
      <c r="E132" s="61"/>
      <c r="F132" s="28">
        <v>2050</v>
      </c>
    </row>
    <row r="133" spans="1:6" ht="20.25" customHeight="1">
      <c r="A133" s="20"/>
      <c r="B133" s="24" t="s">
        <v>142</v>
      </c>
      <c r="C133" s="28">
        <v>1173.1</v>
      </c>
      <c r="D133" s="28"/>
      <c r="E133" s="61"/>
      <c r="F133" s="28">
        <v>2356</v>
      </c>
    </row>
    <row r="134" spans="1:6" ht="21" customHeight="1">
      <c r="A134" s="20"/>
      <c r="B134" s="24" t="s">
        <v>143</v>
      </c>
      <c r="C134" s="28">
        <v>159.7</v>
      </c>
      <c r="D134" s="28"/>
      <c r="E134" s="61"/>
      <c r="F134" s="28">
        <v>1065</v>
      </c>
    </row>
    <row r="135" spans="1:6" ht="20.25" customHeight="1">
      <c r="A135" s="20"/>
      <c r="B135" s="24" t="s">
        <v>144</v>
      </c>
      <c r="C135" s="28">
        <v>717.2</v>
      </c>
      <c r="D135" s="28"/>
      <c r="E135" s="61"/>
      <c r="F135" s="28">
        <v>5530</v>
      </c>
    </row>
    <row r="136" spans="1:6" ht="18.75" customHeight="1">
      <c r="A136" s="20"/>
      <c r="B136" s="92" t="s">
        <v>145</v>
      </c>
      <c r="C136" s="37">
        <v>181.5</v>
      </c>
      <c r="D136" s="37"/>
      <c r="E136" s="20"/>
      <c r="F136" s="28">
        <v>1664</v>
      </c>
    </row>
    <row r="137" spans="1:6" ht="22.5" customHeight="1">
      <c r="A137" s="20"/>
      <c r="B137" s="24" t="s">
        <v>146</v>
      </c>
      <c r="C137" s="28">
        <v>399.6</v>
      </c>
      <c r="D137" s="28"/>
      <c r="E137" s="61"/>
      <c r="F137" s="28">
        <v>4707</v>
      </c>
    </row>
    <row r="138" spans="1:256" ht="18.75">
      <c r="A138" s="20"/>
      <c r="B138" s="27" t="s">
        <v>48</v>
      </c>
      <c r="C138" s="28">
        <f>SUM(C132:C137)</f>
        <v>2913.7</v>
      </c>
      <c r="D138" s="28">
        <f>SUM(D132:D137)</f>
        <v>0</v>
      </c>
      <c r="E138" s="28">
        <f>SUM(E132:E137)</f>
        <v>0</v>
      </c>
      <c r="F138" s="28">
        <f>SUM(F132:F137)</f>
        <v>17372</v>
      </c>
      <c r="IV138" s="18">
        <f>SUM(A138:IU138)</f>
        <v>20285.7</v>
      </c>
    </row>
    <row r="139" spans="1:6" ht="18.75">
      <c r="A139" s="20"/>
      <c r="B139" s="210" t="s">
        <v>147</v>
      </c>
      <c r="C139" s="211"/>
      <c r="D139" s="211"/>
      <c r="E139" s="211"/>
      <c r="F139" s="212"/>
    </row>
    <row r="140" spans="1:6" ht="15.75" customHeight="1">
      <c r="A140" s="20"/>
      <c r="B140" s="80"/>
      <c r="C140" s="28"/>
      <c r="D140" s="28"/>
      <c r="E140" s="28"/>
      <c r="F140" s="28"/>
    </row>
    <row r="141" spans="1:6" ht="18.75">
      <c r="A141" s="20"/>
      <c r="B141" s="27" t="s">
        <v>48</v>
      </c>
      <c r="C141" s="28">
        <f>SUM(C140:C140)</f>
        <v>0</v>
      </c>
      <c r="D141" s="28">
        <f>SUM(D140:D140)</f>
        <v>0</v>
      </c>
      <c r="E141" s="28">
        <f>SUM(E140:E140)</f>
        <v>0</v>
      </c>
      <c r="F141" s="28">
        <f>SUM(F140:F140)</f>
        <v>0</v>
      </c>
    </row>
    <row r="142" spans="1:6" ht="18.75">
      <c r="A142" s="20"/>
      <c r="B142" s="213" t="s">
        <v>148</v>
      </c>
      <c r="C142" s="213"/>
      <c r="D142" s="213"/>
      <c r="E142" s="213"/>
      <c r="F142" s="213"/>
    </row>
    <row r="143" spans="1:8" s="135" customFormat="1" ht="57" customHeight="1">
      <c r="A143" s="134"/>
      <c r="B143" s="136" t="s">
        <v>149</v>
      </c>
      <c r="C143" s="137">
        <v>48177.477</v>
      </c>
      <c r="D143" s="138"/>
      <c r="E143" s="133"/>
      <c r="F143" s="139">
        <v>27246</v>
      </c>
      <c r="G143" s="140">
        <v>4818.457</v>
      </c>
      <c r="H143" s="135">
        <v>2019</v>
      </c>
    </row>
    <row r="144" spans="1:6" ht="18.75">
      <c r="A144" s="20"/>
      <c r="B144" s="27" t="s">
        <v>150</v>
      </c>
      <c r="C144" s="25">
        <f>SUM(C143:C143)</f>
        <v>48177.477</v>
      </c>
      <c r="D144" s="28">
        <f>SUM(D143:D143)</f>
        <v>0</v>
      </c>
      <c r="E144" s="28">
        <f>SUM(E143:E143)</f>
        <v>0</v>
      </c>
      <c r="F144" s="28">
        <f>SUM(F143:F143)</f>
        <v>27246</v>
      </c>
    </row>
    <row r="145" spans="1:6" ht="18.75">
      <c r="A145" s="20"/>
      <c r="B145" s="210" t="s">
        <v>45</v>
      </c>
      <c r="C145" s="211"/>
      <c r="D145" s="211"/>
      <c r="E145" s="211"/>
      <c r="F145" s="212"/>
    </row>
    <row r="146" spans="1:6" ht="59.25" customHeight="1">
      <c r="A146" s="20"/>
      <c r="B146" s="80" t="s">
        <v>151</v>
      </c>
      <c r="C146" s="25">
        <v>8229.772</v>
      </c>
      <c r="D146" s="28"/>
      <c r="E146" s="28"/>
      <c r="F146" s="25">
        <v>1.156</v>
      </c>
    </row>
    <row r="147" spans="1:6" ht="45" customHeight="1">
      <c r="A147" s="20"/>
      <c r="B147" s="80" t="s">
        <v>152</v>
      </c>
      <c r="C147" s="25">
        <v>1034.208</v>
      </c>
      <c r="D147" s="28"/>
      <c r="E147" s="28"/>
      <c r="F147" s="25">
        <v>0.17</v>
      </c>
    </row>
    <row r="148" spans="1:6" ht="45" customHeight="1">
      <c r="A148" s="20"/>
      <c r="B148" s="80" t="s">
        <v>153</v>
      </c>
      <c r="C148" s="25">
        <v>1086</v>
      </c>
      <c r="D148" s="28"/>
      <c r="E148" s="28"/>
      <c r="F148" s="25">
        <v>0.253</v>
      </c>
    </row>
    <row r="149" spans="1:6" ht="56.25" customHeight="1">
      <c r="A149" s="20"/>
      <c r="B149" s="80" t="s">
        <v>154</v>
      </c>
      <c r="C149" s="25">
        <v>667.318</v>
      </c>
      <c r="D149" s="28"/>
      <c r="E149" s="28"/>
      <c r="F149" s="25">
        <v>0.325</v>
      </c>
    </row>
    <row r="150" spans="1:6" ht="45" customHeight="1">
      <c r="A150" s="20"/>
      <c r="B150" s="80" t="s">
        <v>155</v>
      </c>
      <c r="C150" s="25">
        <v>1421.49</v>
      </c>
      <c r="D150" s="28"/>
      <c r="E150" s="28"/>
      <c r="F150" s="25">
        <v>0.292</v>
      </c>
    </row>
    <row r="151" spans="1:6" ht="45" customHeight="1">
      <c r="A151" s="20"/>
      <c r="B151" s="80" t="s">
        <v>156</v>
      </c>
      <c r="C151" s="25">
        <v>628.604</v>
      </c>
      <c r="D151" s="28"/>
      <c r="E151" s="28"/>
      <c r="F151" s="25">
        <v>0.162</v>
      </c>
    </row>
    <row r="152" spans="1:6" ht="36.75" customHeight="1">
      <c r="A152" s="20"/>
      <c r="B152" s="80" t="s">
        <v>157</v>
      </c>
      <c r="C152" s="25">
        <v>7972.16</v>
      </c>
      <c r="D152" s="28"/>
      <c r="E152" s="28"/>
      <c r="F152" s="25">
        <v>0.893</v>
      </c>
    </row>
    <row r="153" spans="1:6" ht="45" customHeight="1">
      <c r="A153" s="20"/>
      <c r="B153" s="80" t="s">
        <v>158</v>
      </c>
      <c r="C153" s="25">
        <v>14277.353</v>
      </c>
      <c r="D153" s="28"/>
      <c r="E153" s="28"/>
      <c r="F153" s="25">
        <v>1.09</v>
      </c>
    </row>
    <row r="154" spans="1:6" ht="66" customHeight="1">
      <c r="A154" s="20"/>
      <c r="B154" s="80" t="s">
        <v>159</v>
      </c>
      <c r="C154" s="25">
        <v>14373.153</v>
      </c>
      <c r="D154" s="28"/>
      <c r="E154" s="28"/>
      <c r="F154" s="25">
        <v>1.411</v>
      </c>
    </row>
    <row r="155" spans="1:6" ht="55.5" customHeight="1">
      <c r="A155" s="20"/>
      <c r="B155" s="80" t="s">
        <v>160</v>
      </c>
      <c r="C155" s="25">
        <v>3238.565</v>
      </c>
      <c r="D155" s="28"/>
      <c r="E155" s="28"/>
      <c r="F155" s="25">
        <v>0.65</v>
      </c>
    </row>
    <row r="156" spans="1:6" ht="18.75">
      <c r="A156" s="20"/>
      <c r="B156" s="27" t="s">
        <v>150</v>
      </c>
      <c r="C156" s="25">
        <f>SUM(C146:C155)</f>
        <v>52928.623</v>
      </c>
      <c r="D156" s="28">
        <f>SUM(D146:D155)</f>
        <v>0</v>
      </c>
      <c r="E156" s="28">
        <f>SUM(E146:E155)</f>
        <v>0</v>
      </c>
      <c r="F156" s="25">
        <f>SUM(F146:F155)</f>
        <v>6.401999999999999</v>
      </c>
    </row>
    <row r="157" spans="1:6" ht="18.75">
      <c r="A157" s="20"/>
      <c r="B157" s="192" t="s">
        <v>161</v>
      </c>
      <c r="C157" s="193"/>
      <c r="D157" s="193"/>
      <c r="E157" s="193"/>
      <c r="F157" s="194"/>
    </row>
    <row r="158" spans="1:6" ht="39.75" customHeight="1">
      <c r="A158" s="20"/>
      <c r="B158" s="80" t="s">
        <v>162</v>
      </c>
      <c r="C158" s="25">
        <v>7799.455</v>
      </c>
      <c r="D158" s="28"/>
      <c r="E158" s="28"/>
      <c r="F158" s="28">
        <v>9953</v>
      </c>
    </row>
    <row r="159" spans="1:6" ht="39.75" customHeight="1">
      <c r="A159" s="20"/>
      <c r="B159" s="80" t="s">
        <v>115</v>
      </c>
      <c r="C159" s="25">
        <v>3747.779</v>
      </c>
      <c r="D159" s="28"/>
      <c r="E159" s="28"/>
      <c r="F159" s="28">
        <v>3217.5</v>
      </c>
    </row>
    <row r="160" spans="1:6" ht="39.75" customHeight="1">
      <c r="A160" s="20"/>
      <c r="B160" s="80" t="s">
        <v>116</v>
      </c>
      <c r="C160" s="25">
        <v>1499.639</v>
      </c>
      <c r="D160" s="28"/>
      <c r="E160" s="28"/>
      <c r="F160" s="28">
        <v>2820</v>
      </c>
    </row>
    <row r="161" spans="1:6" ht="39.75" customHeight="1">
      <c r="A161" s="20"/>
      <c r="B161" s="80" t="s">
        <v>117</v>
      </c>
      <c r="C161" s="25">
        <v>734.014</v>
      </c>
      <c r="D161" s="28"/>
      <c r="E161" s="28"/>
      <c r="F161" s="28">
        <v>952</v>
      </c>
    </row>
    <row r="162" spans="1:6" ht="39.75" customHeight="1">
      <c r="A162" s="20"/>
      <c r="B162" s="80" t="s">
        <v>118</v>
      </c>
      <c r="C162" s="25">
        <v>1444.721</v>
      </c>
      <c r="D162" s="28"/>
      <c r="E162" s="28"/>
      <c r="F162" s="28">
        <v>1552.5</v>
      </c>
    </row>
    <row r="163" spans="1:6" ht="39.75" customHeight="1">
      <c r="A163" s="20"/>
      <c r="B163" s="80" t="s">
        <v>119</v>
      </c>
      <c r="C163" s="25">
        <v>894.539</v>
      </c>
      <c r="D163" s="28"/>
      <c r="E163" s="28"/>
      <c r="F163" s="28">
        <v>1282.5</v>
      </c>
    </row>
    <row r="164" spans="1:6" ht="18.75">
      <c r="A164" s="20"/>
      <c r="B164" s="27" t="s">
        <v>150</v>
      </c>
      <c r="C164" s="25">
        <f>SUM(C158:C163)</f>
        <v>16120.146999999999</v>
      </c>
      <c r="D164" s="28"/>
      <c r="E164" s="28"/>
      <c r="F164" s="28">
        <f>SUM(F158:F163)</f>
        <v>19777.5</v>
      </c>
    </row>
    <row r="165" spans="1:6" ht="18.75">
      <c r="A165" s="20"/>
      <c r="B165" s="213" t="s">
        <v>163</v>
      </c>
      <c r="C165" s="213"/>
      <c r="D165" s="213"/>
      <c r="E165" s="213"/>
      <c r="F165" s="213"/>
    </row>
    <row r="166" spans="1:8" s="135" customFormat="1" ht="79.5" customHeight="1">
      <c r="A166" s="134"/>
      <c r="B166" s="131" t="s">
        <v>164</v>
      </c>
      <c r="C166" s="132">
        <v>14896.123</v>
      </c>
      <c r="D166" s="133"/>
      <c r="E166" s="133"/>
      <c r="F166" s="133">
        <v>7974</v>
      </c>
      <c r="G166" s="135">
        <v>8000</v>
      </c>
      <c r="H166" s="135">
        <v>2019</v>
      </c>
    </row>
    <row r="167" spans="1:6" ht="18.75">
      <c r="A167" s="20"/>
      <c r="B167" s="27" t="s">
        <v>150</v>
      </c>
      <c r="C167" s="25">
        <f>SUM(C166:C166)</f>
        <v>14896.123</v>
      </c>
      <c r="D167" s="28">
        <f>SUM(D166:D166)</f>
        <v>0</v>
      </c>
      <c r="E167" s="28">
        <f>SUM(E166:E166)</f>
        <v>0</v>
      </c>
      <c r="F167" s="28">
        <f>SUM(F166:F166)</f>
        <v>7974</v>
      </c>
    </row>
    <row r="168" spans="1:6" ht="56.25">
      <c r="A168" s="20"/>
      <c r="B168" s="24" t="s">
        <v>166</v>
      </c>
      <c r="C168" s="28">
        <f>C49+C55+C59+C63+C74+C78+C83+C86+C94+C102+C108+C130+C138+C144+C156+C164+C167</f>
        <v>301630.22820000007</v>
      </c>
      <c r="D168" s="28">
        <f>D49+D55+D59+D63+D74+D78+D83+D86+D94+D102+D108+D130+D138+D144+D156+D164+D167</f>
        <v>0</v>
      </c>
      <c r="E168" s="28">
        <f>E49+E55+E59+E63+E74+E78+E83+E86+E94+E102+E108+E130+E138+E144+E156+E164+E167</f>
        <v>0</v>
      </c>
      <c r="F168" s="28">
        <f>F49+F55+F59+F63+F74+F78+F83+F86+F94+F102+F108+F130+F138+F144+F156+F164+F167</f>
        <v>241307.79200000002</v>
      </c>
    </row>
    <row r="169" spans="1:6" s="22" customFormat="1" ht="56.25">
      <c r="A169" s="20"/>
      <c r="B169" s="29" t="s">
        <v>167</v>
      </c>
      <c r="C169" s="31">
        <f>C43+C168</f>
        <v>851911.1412000002</v>
      </c>
      <c r="D169" s="31">
        <f>D43+D168</f>
        <v>66.055</v>
      </c>
      <c r="E169" s="31">
        <f>E43+E168</f>
        <v>170</v>
      </c>
      <c r="F169" s="31">
        <f>F43+F168</f>
        <v>241307.79200000002</v>
      </c>
    </row>
    <row r="170" spans="1:6" ht="18.75">
      <c r="A170" s="93"/>
      <c r="B170" s="214" t="s">
        <v>168</v>
      </c>
      <c r="C170" s="214"/>
      <c r="D170" s="214"/>
      <c r="E170" s="214"/>
      <c r="F170" s="214"/>
    </row>
    <row r="171" spans="1:6" ht="18.75">
      <c r="A171" s="20"/>
      <c r="B171" s="209" t="s">
        <v>44</v>
      </c>
      <c r="C171" s="209"/>
      <c r="D171" s="209"/>
      <c r="E171" s="209"/>
      <c r="F171" s="209"/>
    </row>
    <row r="172" spans="1:6" ht="18.75">
      <c r="A172" s="20"/>
      <c r="B172" s="207" t="s">
        <v>79</v>
      </c>
      <c r="C172" s="207"/>
      <c r="D172" s="207"/>
      <c r="E172" s="207"/>
      <c r="F172" s="207"/>
    </row>
    <row r="173" spans="1:6" ht="75">
      <c r="A173" s="20"/>
      <c r="B173" s="94" t="s">
        <v>169</v>
      </c>
      <c r="C173" s="95">
        <v>55026.518</v>
      </c>
      <c r="D173" s="96">
        <v>9.576</v>
      </c>
      <c r="E173" s="20"/>
      <c r="F173" s="20"/>
    </row>
    <row r="174" spans="1:8" ht="88.5" customHeight="1">
      <c r="A174" s="20"/>
      <c r="B174" s="94" t="s">
        <v>170</v>
      </c>
      <c r="C174" s="97">
        <v>46000</v>
      </c>
      <c r="D174" s="96">
        <v>7.413</v>
      </c>
      <c r="E174" s="20"/>
      <c r="F174" s="54"/>
      <c r="H174" s="56" t="s">
        <v>81</v>
      </c>
    </row>
    <row r="175" spans="1:6" ht="18.75">
      <c r="A175" s="20"/>
      <c r="B175" s="27" t="s">
        <v>48</v>
      </c>
      <c r="C175" s="41">
        <f>SUM(C173:C174)</f>
        <v>101026.518</v>
      </c>
      <c r="D175" s="36">
        <f>SUM(D173:D174)</f>
        <v>16.989</v>
      </c>
      <c r="E175" s="37">
        <f>SUM(E173:E174)</f>
        <v>0</v>
      </c>
      <c r="F175" s="37">
        <f>SUM(F173:F174)</f>
        <v>0</v>
      </c>
    </row>
    <row r="176" spans="1:6" ht="18.75">
      <c r="A176" s="20"/>
      <c r="B176" s="207" t="s">
        <v>84</v>
      </c>
      <c r="C176" s="207"/>
      <c r="D176" s="207"/>
      <c r="E176" s="207"/>
      <c r="F176" s="207"/>
    </row>
    <row r="177" spans="1:6" ht="18.75">
      <c r="A177" s="20"/>
      <c r="B177" s="24"/>
      <c r="C177" s="37"/>
      <c r="D177" s="28"/>
      <c r="E177" s="20"/>
      <c r="F177" s="20"/>
    </row>
    <row r="178" spans="1:6" ht="18.75">
      <c r="A178" s="20"/>
      <c r="B178" s="27" t="s">
        <v>48</v>
      </c>
      <c r="C178" s="37">
        <f>SUM(C177:C177)</f>
        <v>0</v>
      </c>
      <c r="D178" s="37">
        <f>SUM(D177:D177)</f>
        <v>0</v>
      </c>
      <c r="E178" s="37">
        <f>SUM(E177:E177)</f>
        <v>0</v>
      </c>
      <c r="F178" s="37">
        <f>SUM(F177:F177)</f>
        <v>0</v>
      </c>
    </row>
    <row r="179" spans="1:6" ht="18.75">
      <c r="A179" s="20"/>
      <c r="B179" s="207" t="s">
        <v>88</v>
      </c>
      <c r="C179" s="207"/>
      <c r="D179" s="207"/>
      <c r="E179" s="207"/>
      <c r="F179" s="207"/>
    </row>
    <row r="180" spans="1:6" ht="17.25" customHeight="1">
      <c r="A180" s="20"/>
      <c r="B180" s="32"/>
      <c r="C180" s="37"/>
      <c r="D180" s="28"/>
      <c r="E180" s="20"/>
      <c r="F180" s="20"/>
    </row>
    <row r="181" spans="1:6" ht="18.75">
      <c r="A181" s="20"/>
      <c r="B181" s="27" t="s">
        <v>48</v>
      </c>
      <c r="C181" s="37">
        <f>SUM(C180:C180)</f>
        <v>0</v>
      </c>
      <c r="D181" s="28">
        <f>SUM(D180:D180)</f>
        <v>0</v>
      </c>
      <c r="E181" s="28">
        <f>SUM(E180:E180)</f>
        <v>0</v>
      </c>
      <c r="F181" s="28">
        <f>SUM(F180:F180)</f>
        <v>0</v>
      </c>
    </row>
    <row r="182" spans="1:6" ht="18.75">
      <c r="A182" s="20"/>
      <c r="B182" s="204" t="s">
        <v>56</v>
      </c>
      <c r="C182" s="205"/>
      <c r="D182" s="205"/>
      <c r="E182" s="205"/>
      <c r="F182" s="206"/>
    </row>
    <row r="183" spans="1:6" ht="99" customHeight="1">
      <c r="A183" s="20"/>
      <c r="B183" s="32" t="s">
        <v>171</v>
      </c>
      <c r="C183" s="36">
        <v>22902.145</v>
      </c>
      <c r="D183" s="28">
        <v>6</v>
      </c>
      <c r="E183" s="20"/>
      <c r="F183" s="20"/>
    </row>
    <row r="184" spans="1:6" ht="63.75" customHeight="1">
      <c r="A184" s="20"/>
      <c r="B184" s="32" t="s">
        <v>172</v>
      </c>
      <c r="C184" s="36">
        <v>9543.536</v>
      </c>
      <c r="D184" s="33">
        <v>2.48</v>
      </c>
      <c r="E184" s="20"/>
      <c r="F184" s="20"/>
    </row>
    <row r="185" spans="1:6" ht="18.75">
      <c r="A185" s="20"/>
      <c r="B185" s="27" t="s">
        <v>48</v>
      </c>
      <c r="C185" s="36">
        <f>SUM(C183:C184)</f>
        <v>32445.681</v>
      </c>
      <c r="D185" s="33">
        <f>SUM(D183:D184)</f>
        <v>8.48</v>
      </c>
      <c r="E185" s="28">
        <f>SUM(E183:E184)</f>
        <v>0</v>
      </c>
      <c r="F185" s="28">
        <f>SUM(F183:F184)</f>
        <v>0</v>
      </c>
    </row>
    <row r="186" spans="1:6" ht="18.75">
      <c r="A186" s="20"/>
      <c r="B186" s="204" t="s">
        <v>60</v>
      </c>
      <c r="C186" s="205"/>
      <c r="D186" s="205"/>
      <c r="E186" s="205"/>
      <c r="F186" s="206"/>
    </row>
    <row r="187" spans="1:8" ht="93.75">
      <c r="A187" s="20"/>
      <c r="B187" s="24" t="s">
        <v>173</v>
      </c>
      <c r="C187" s="36">
        <v>39915.173</v>
      </c>
      <c r="D187" s="28">
        <v>10.8</v>
      </c>
      <c r="E187" s="20"/>
      <c r="F187" s="20"/>
      <c r="H187" s="18">
        <v>2019</v>
      </c>
    </row>
    <row r="188" spans="1:7" ht="76.5" customHeight="1">
      <c r="A188" s="20"/>
      <c r="B188" s="24" t="s">
        <v>174</v>
      </c>
      <c r="C188" s="36">
        <v>13944.383</v>
      </c>
      <c r="D188" s="28">
        <v>5.8</v>
      </c>
      <c r="E188" s="20"/>
      <c r="F188" s="20"/>
      <c r="G188" s="98" t="s">
        <v>58</v>
      </c>
    </row>
    <row r="189" spans="1:8" ht="93" customHeight="1">
      <c r="A189" s="20"/>
      <c r="B189" s="24" t="s">
        <v>175</v>
      </c>
      <c r="C189" s="36">
        <v>58005.53</v>
      </c>
      <c r="D189" s="28">
        <v>5.2</v>
      </c>
      <c r="E189" s="37"/>
      <c r="F189" s="20"/>
      <c r="H189" s="18">
        <v>2019</v>
      </c>
    </row>
    <row r="190" spans="1:6" ht="18.75">
      <c r="A190" s="20"/>
      <c r="B190" s="27" t="s">
        <v>48</v>
      </c>
      <c r="C190" s="36">
        <f>SUM(C187:C189)</f>
        <v>111865.08600000001</v>
      </c>
      <c r="D190" s="28">
        <f>SUM(D187:D189)</f>
        <v>21.8</v>
      </c>
      <c r="E190" s="28">
        <f>SUM(E187:E189)</f>
        <v>0</v>
      </c>
      <c r="F190" s="28">
        <f>SUM(F187:F189)</f>
        <v>0</v>
      </c>
    </row>
    <row r="191" spans="1:6" ht="18.75">
      <c r="A191" s="20"/>
      <c r="B191" s="207" t="s">
        <v>103</v>
      </c>
      <c r="C191" s="207"/>
      <c r="D191" s="207"/>
      <c r="E191" s="207"/>
      <c r="F191" s="207"/>
    </row>
    <row r="192" spans="1:8" ht="112.5" customHeight="1">
      <c r="A192" s="20"/>
      <c r="B192" s="79" t="s">
        <v>176</v>
      </c>
      <c r="C192" s="99">
        <v>27787.987</v>
      </c>
      <c r="D192" s="100">
        <v>4.617</v>
      </c>
      <c r="E192" s="20"/>
      <c r="F192" s="54"/>
      <c r="H192" s="56" t="s">
        <v>81</v>
      </c>
    </row>
    <row r="193" spans="1:8" ht="77.25" customHeight="1">
      <c r="A193" s="20"/>
      <c r="B193" s="75" t="s">
        <v>177</v>
      </c>
      <c r="C193" s="99">
        <v>25018.009</v>
      </c>
      <c r="D193" s="100">
        <v>5.279</v>
      </c>
      <c r="E193" s="20"/>
      <c r="F193" s="54"/>
      <c r="G193" s="18">
        <v>100</v>
      </c>
      <c r="H193" s="56" t="s">
        <v>81</v>
      </c>
    </row>
    <row r="194" spans="1:6" ht="18.75">
      <c r="A194" s="20"/>
      <c r="B194" s="27" t="s">
        <v>48</v>
      </c>
      <c r="C194" s="36">
        <f>SUM(C192:C193)</f>
        <v>52805.996</v>
      </c>
      <c r="D194" s="25">
        <f>SUM(D192:D193)</f>
        <v>9.896</v>
      </c>
      <c r="E194" s="28">
        <f>SUM(E192:E193)</f>
        <v>0</v>
      </c>
      <c r="F194" s="28">
        <f>SUM(F192:F193)</f>
        <v>0</v>
      </c>
    </row>
    <row r="195" spans="1:6" ht="18.75">
      <c r="A195" s="20"/>
      <c r="B195" s="207" t="s">
        <v>64</v>
      </c>
      <c r="C195" s="207"/>
      <c r="D195" s="207"/>
      <c r="E195" s="207"/>
      <c r="F195" s="207"/>
    </row>
    <row r="196" spans="1:9" ht="93.75">
      <c r="A196" s="20"/>
      <c r="B196" s="38" t="s">
        <v>178</v>
      </c>
      <c r="C196" s="40">
        <v>19214.81</v>
      </c>
      <c r="D196" s="101">
        <v>3.4</v>
      </c>
      <c r="E196" s="20"/>
      <c r="F196" s="20"/>
      <c r="H196" s="102" t="s">
        <v>179</v>
      </c>
      <c r="I196" s="44"/>
    </row>
    <row r="197" spans="1:8" ht="75">
      <c r="A197" s="20"/>
      <c r="B197" s="38" t="s">
        <v>180</v>
      </c>
      <c r="C197" s="40">
        <v>15486.58</v>
      </c>
      <c r="D197" s="101">
        <v>3.788</v>
      </c>
      <c r="E197" s="20"/>
      <c r="F197" s="20"/>
      <c r="H197" s="102" t="s">
        <v>179</v>
      </c>
    </row>
    <row r="198" spans="1:6" ht="18.75">
      <c r="A198" s="20"/>
      <c r="B198" s="27" t="s">
        <v>48</v>
      </c>
      <c r="C198" s="41">
        <f>SUM(C196:C197)</f>
        <v>34701.39</v>
      </c>
      <c r="D198" s="36">
        <f>SUM(D196:D197)</f>
        <v>7.188</v>
      </c>
      <c r="E198" s="37">
        <f>SUM(E196:E197)</f>
        <v>0</v>
      </c>
      <c r="F198" s="37">
        <f>SUM(F196:F197)</f>
        <v>0</v>
      </c>
    </row>
    <row r="199" spans="1:6" ht="24.75" customHeight="1">
      <c r="A199" s="20"/>
      <c r="B199" s="192" t="s">
        <v>69</v>
      </c>
      <c r="C199" s="193"/>
      <c r="D199" s="193"/>
      <c r="E199" s="193"/>
      <c r="F199" s="194"/>
    </row>
    <row r="200" spans="1:8" ht="69.75" customHeight="1">
      <c r="A200" s="20"/>
      <c r="B200" s="103" t="s">
        <v>181</v>
      </c>
      <c r="C200" s="104">
        <v>7500</v>
      </c>
      <c r="D200" s="104">
        <v>3.8</v>
      </c>
      <c r="E200" s="20">
        <v>4.5</v>
      </c>
      <c r="F200" s="20"/>
      <c r="G200" s="18">
        <v>750</v>
      </c>
      <c r="H200" s="18" t="s">
        <v>182</v>
      </c>
    </row>
    <row r="201" spans="1:8" ht="75.75" customHeight="1">
      <c r="A201" s="20"/>
      <c r="B201" s="105" t="s">
        <v>183</v>
      </c>
      <c r="C201" s="106">
        <v>10000</v>
      </c>
      <c r="D201" s="107">
        <v>5</v>
      </c>
      <c r="E201" s="107">
        <v>5</v>
      </c>
      <c r="F201" s="20"/>
      <c r="H201" s="18" t="s">
        <v>182</v>
      </c>
    </row>
    <row r="202" spans="1:8" ht="44.25" customHeight="1">
      <c r="A202" s="20"/>
      <c r="B202" s="105" t="s">
        <v>184</v>
      </c>
      <c r="C202" s="108">
        <v>68784.121</v>
      </c>
      <c r="D202" s="107">
        <v>16.8</v>
      </c>
      <c r="E202" s="107"/>
      <c r="F202" s="20"/>
      <c r="H202" s="18" t="s">
        <v>185</v>
      </c>
    </row>
    <row r="203" spans="1:8" ht="51.75" customHeight="1">
      <c r="A203" s="20"/>
      <c r="B203" s="105" t="s">
        <v>186</v>
      </c>
      <c r="C203" s="108">
        <v>13144.808</v>
      </c>
      <c r="D203" s="107">
        <v>3.2</v>
      </c>
      <c r="E203" s="107"/>
      <c r="F203" s="20"/>
      <c r="H203" s="18" t="s">
        <v>185</v>
      </c>
    </row>
    <row r="204" spans="1:8" ht="61.5" customHeight="1">
      <c r="A204" s="20"/>
      <c r="B204" s="105" t="s">
        <v>187</v>
      </c>
      <c r="C204" s="106">
        <v>8000</v>
      </c>
      <c r="D204" s="107">
        <v>4.5</v>
      </c>
      <c r="E204" s="107"/>
      <c r="F204" s="20"/>
      <c r="H204" s="18" t="s">
        <v>182</v>
      </c>
    </row>
    <row r="205" spans="1:8" ht="55.5" customHeight="1">
      <c r="A205" s="20"/>
      <c r="B205" s="105" t="s">
        <v>188</v>
      </c>
      <c r="C205" s="106">
        <v>16000</v>
      </c>
      <c r="D205" s="107">
        <v>19.3</v>
      </c>
      <c r="E205" s="107"/>
      <c r="F205" s="20"/>
      <c r="H205" s="18" t="s">
        <v>182</v>
      </c>
    </row>
    <row r="206" spans="1:8" ht="69.75" customHeight="1">
      <c r="A206" s="20"/>
      <c r="B206" s="105" t="s">
        <v>189</v>
      </c>
      <c r="C206" s="109">
        <v>2271.688</v>
      </c>
      <c r="D206" s="107">
        <v>0.4</v>
      </c>
      <c r="E206" s="107"/>
      <c r="F206" s="20"/>
      <c r="H206" s="18" t="s">
        <v>185</v>
      </c>
    </row>
    <row r="207" spans="1:8" ht="60.75" customHeight="1">
      <c r="A207" s="20"/>
      <c r="B207" s="105" t="s">
        <v>190</v>
      </c>
      <c r="C207" s="109">
        <v>16068.943</v>
      </c>
      <c r="D207" s="107">
        <v>2.2</v>
      </c>
      <c r="E207" s="107"/>
      <c r="F207" s="20"/>
      <c r="H207" s="18" t="s">
        <v>185</v>
      </c>
    </row>
    <row r="208" spans="1:6" ht="18" customHeight="1">
      <c r="A208" s="23"/>
      <c r="B208" s="27" t="s">
        <v>48</v>
      </c>
      <c r="C208" s="33">
        <f>SUM(C200:C207)</f>
        <v>141769.56</v>
      </c>
      <c r="D208" s="28">
        <f>SUM(D200:D207)</f>
        <v>55.199999999999996</v>
      </c>
      <c r="E208" s="28">
        <f>SUM(E200:E207)</f>
        <v>9.5</v>
      </c>
      <c r="F208" s="33">
        <f>SUM(F200:F207)</f>
        <v>0</v>
      </c>
    </row>
    <row r="209" spans="1:6" ht="18" customHeight="1">
      <c r="A209" s="23"/>
      <c r="B209" s="192" t="s">
        <v>66</v>
      </c>
      <c r="C209" s="193"/>
      <c r="D209" s="193"/>
      <c r="E209" s="193"/>
      <c r="F209" s="194"/>
    </row>
    <row r="210" spans="1:6" s="111" customFormat="1" ht="19.5" customHeight="1">
      <c r="A210" s="20"/>
      <c r="B210" s="110"/>
      <c r="C210" s="104"/>
      <c r="D210" s="104"/>
      <c r="E210" s="20"/>
      <c r="F210" s="20"/>
    </row>
    <row r="211" spans="1:6" ht="19.5" customHeight="1">
      <c r="A211" s="23"/>
      <c r="B211" s="27" t="s">
        <v>48</v>
      </c>
      <c r="C211" s="28">
        <f>SUM(C210:C210)</f>
        <v>0</v>
      </c>
      <c r="D211" s="28">
        <f>SUM(D210:D210)</f>
        <v>0</v>
      </c>
      <c r="E211" s="28">
        <f>SUM(E210:E210)</f>
        <v>0</v>
      </c>
      <c r="F211" s="28">
        <f>SUM(F210:F210)</f>
        <v>0</v>
      </c>
    </row>
    <row r="212" spans="1:6" ht="19.5" customHeight="1">
      <c r="A212" s="23"/>
      <c r="B212" s="192" t="s">
        <v>71</v>
      </c>
      <c r="C212" s="193"/>
      <c r="D212" s="193"/>
      <c r="E212" s="193"/>
      <c r="F212" s="194"/>
    </row>
    <row r="213" spans="1:6" ht="71.25" customHeight="1">
      <c r="A213" s="20"/>
      <c r="B213" s="112" t="s">
        <v>191</v>
      </c>
      <c r="C213" s="113">
        <v>2000</v>
      </c>
      <c r="D213" s="114">
        <v>0.4</v>
      </c>
      <c r="E213" s="49"/>
      <c r="F213" s="114"/>
    </row>
    <row r="214" spans="1:8" ht="51" customHeight="1">
      <c r="A214" s="20"/>
      <c r="B214" s="46" t="s">
        <v>192</v>
      </c>
      <c r="C214" s="89">
        <v>12400</v>
      </c>
      <c r="D214" s="88">
        <v>3.7</v>
      </c>
      <c r="E214" s="20"/>
      <c r="F214" s="114"/>
      <c r="G214" s="18" t="s">
        <v>73</v>
      </c>
      <c r="H214" s="115" t="s">
        <v>193</v>
      </c>
    </row>
    <row r="215" spans="1:8" ht="57" customHeight="1">
      <c r="A215" s="20"/>
      <c r="B215" s="46" t="s">
        <v>194</v>
      </c>
      <c r="C215" s="89">
        <v>8600</v>
      </c>
      <c r="D215" s="88">
        <v>2.6</v>
      </c>
      <c r="E215" s="20"/>
      <c r="F215" s="114"/>
      <c r="G215" s="18" t="s">
        <v>73</v>
      </c>
      <c r="H215" s="115" t="s">
        <v>193</v>
      </c>
    </row>
    <row r="216" spans="1:8" ht="57" customHeight="1">
      <c r="A216" s="20"/>
      <c r="B216" s="116" t="s">
        <v>195</v>
      </c>
      <c r="C216" s="89">
        <v>1500</v>
      </c>
      <c r="D216" s="88"/>
      <c r="E216" s="42">
        <v>12</v>
      </c>
      <c r="F216" s="114"/>
      <c r="G216" s="18" t="s">
        <v>73</v>
      </c>
      <c r="H216" s="115" t="s">
        <v>193</v>
      </c>
    </row>
    <row r="217" spans="1:6" ht="18.75">
      <c r="A217" s="23"/>
      <c r="B217" s="27" t="s">
        <v>48</v>
      </c>
      <c r="C217" s="28">
        <f>SUM(C213:C216)</f>
        <v>24500</v>
      </c>
      <c r="D217" s="28">
        <f>SUM(D213:D216)</f>
        <v>6.700000000000001</v>
      </c>
      <c r="E217" s="28">
        <f>SUM(E213:E216)</f>
        <v>12</v>
      </c>
      <c r="F217" s="28">
        <f>SUM(F213:F216)</f>
        <v>0</v>
      </c>
    </row>
    <row r="218" spans="1:6" ht="18.75">
      <c r="A218" s="117"/>
      <c r="B218" s="208" t="s">
        <v>120</v>
      </c>
      <c r="C218" s="208"/>
      <c r="D218" s="208"/>
      <c r="E218" s="208"/>
      <c r="F218" s="208"/>
    </row>
    <row r="219" spans="1:8" ht="74.25" customHeight="1">
      <c r="A219" s="20"/>
      <c r="B219" s="46" t="s">
        <v>196</v>
      </c>
      <c r="C219" s="47">
        <v>16261.727</v>
      </c>
      <c r="D219" s="118">
        <v>4.425</v>
      </c>
      <c r="E219" s="20"/>
      <c r="F219" s="20"/>
      <c r="H219" s="18">
        <v>2018</v>
      </c>
    </row>
    <row r="220" spans="1:8" ht="90" customHeight="1">
      <c r="A220" s="20"/>
      <c r="B220" s="90" t="s">
        <v>197</v>
      </c>
      <c r="C220" s="47">
        <v>18650.588</v>
      </c>
      <c r="D220" s="118">
        <v>3.7</v>
      </c>
      <c r="E220" s="20"/>
      <c r="F220" s="20"/>
      <c r="H220" s="18">
        <v>2018</v>
      </c>
    </row>
    <row r="221" spans="1:8" ht="112.5">
      <c r="A221" s="20"/>
      <c r="B221" s="90" t="s">
        <v>198</v>
      </c>
      <c r="C221" s="47">
        <v>5508.155</v>
      </c>
      <c r="D221" s="118">
        <v>1.177</v>
      </c>
      <c r="E221" s="20"/>
      <c r="F221" s="20"/>
      <c r="G221" s="18">
        <v>60</v>
      </c>
      <c r="H221" s="18">
        <v>2020</v>
      </c>
    </row>
    <row r="222" spans="1:8" ht="70.5" customHeight="1">
      <c r="A222" s="20"/>
      <c r="B222" s="90" t="s">
        <v>199</v>
      </c>
      <c r="C222" s="47">
        <v>9163.418</v>
      </c>
      <c r="D222" s="118">
        <v>2.22</v>
      </c>
      <c r="E222" s="20"/>
      <c r="F222" s="20"/>
      <c r="H222" s="18">
        <v>2019</v>
      </c>
    </row>
    <row r="223" spans="1:8" ht="75">
      <c r="A223" s="20"/>
      <c r="B223" s="90" t="s">
        <v>200</v>
      </c>
      <c r="C223" s="47">
        <v>3469.969</v>
      </c>
      <c r="D223" s="118">
        <v>0.642</v>
      </c>
      <c r="E223" s="20"/>
      <c r="F223" s="20"/>
      <c r="H223" s="18">
        <v>2019</v>
      </c>
    </row>
    <row r="224" spans="1:6" ht="18.75">
      <c r="A224" s="23"/>
      <c r="B224" s="27" t="s">
        <v>48</v>
      </c>
      <c r="C224" s="36">
        <f>SUM(C219:C223)</f>
        <v>53053.856999999996</v>
      </c>
      <c r="D224" s="26">
        <f>SUM(D219:D223)</f>
        <v>12.164</v>
      </c>
      <c r="E224" s="42">
        <f>SUM(E219:E223)</f>
        <v>0</v>
      </c>
      <c r="F224" s="42">
        <f>SUM(F219:F223)</f>
        <v>0</v>
      </c>
    </row>
    <row r="225" spans="1:8" ht="37.5">
      <c r="A225" s="23"/>
      <c r="B225" s="192" t="s">
        <v>125</v>
      </c>
      <c r="C225" s="193"/>
      <c r="D225" s="193"/>
      <c r="E225" s="193"/>
      <c r="F225" s="194"/>
      <c r="H225" s="44" t="s">
        <v>201</v>
      </c>
    </row>
    <row r="226" spans="1:6" ht="93.75">
      <c r="A226" s="20"/>
      <c r="B226" s="92" t="s">
        <v>202</v>
      </c>
      <c r="C226" s="119">
        <v>4200</v>
      </c>
      <c r="D226" s="28">
        <v>1.4</v>
      </c>
      <c r="E226" s="20"/>
      <c r="F226" s="20"/>
    </row>
    <row r="227" spans="1:8" ht="91.5" customHeight="1">
      <c r="A227" s="20"/>
      <c r="B227" s="92" t="s">
        <v>203</v>
      </c>
      <c r="C227" s="37">
        <v>4650</v>
      </c>
      <c r="D227" s="33">
        <v>1.65</v>
      </c>
      <c r="E227" s="20"/>
      <c r="F227" s="20"/>
      <c r="H227" s="44" t="s">
        <v>165</v>
      </c>
    </row>
    <row r="228" spans="1:8" ht="93.75">
      <c r="A228" s="20"/>
      <c r="B228" s="92" t="s">
        <v>204</v>
      </c>
      <c r="C228" s="37">
        <v>2790</v>
      </c>
      <c r="D228" s="33">
        <v>0.93</v>
      </c>
      <c r="E228" s="20"/>
      <c r="F228" s="20"/>
      <c r="H228" s="44" t="s">
        <v>165</v>
      </c>
    </row>
    <row r="229" spans="1:8" ht="93.75">
      <c r="A229" s="20"/>
      <c r="B229" s="92" t="s">
        <v>205</v>
      </c>
      <c r="C229" s="37">
        <v>3000</v>
      </c>
      <c r="D229" s="28">
        <v>1</v>
      </c>
      <c r="E229" s="20"/>
      <c r="F229" s="20"/>
      <c r="H229" s="44" t="s">
        <v>165</v>
      </c>
    </row>
    <row r="230" spans="1:8" ht="90" customHeight="1">
      <c r="A230" s="20"/>
      <c r="B230" s="92" t="s">
        <v>206</v>
      </c>
      <c r="C230" s="37">
        <v>3000</v>
      </c>
      <c r="D230" s="28">
        <v>1</v>
      </c>
      <c r="E230" s="20"/>
      <c r="F230" s="20"/>
      <c r="H230" s="44" t="s">
        <v>165</v>
      </c>
    </row>
    <row r="231" spans="1:8" ht="93.75">
      <c r="A231" s="20"/>
      <c r="B231" s="92" t="s">
        <v>207</v>
      </c>
      <c r="C231" s="37">
        <v>3000</v>
      </c>
      <c r="D231" s="28">
        <v>1</v>
      </c>
      <c r="E231" s="20"/>
      <c r="F231" s="20"/>
      <c r="H231" s="44" t="s">
        <v>165</v>
      </c>
    </row>
    <row r="232" spans="1:8" ht="93.75">
      <c r="A232" s="20"/>
      <c r="B232" s="92" t="s">
        <v>208</v>
      </c>
      <c r="C232" s="37">
        <v>3000</v>
      </c>
      <c r="D232" s="28">
        <v>1</v>
      </c>
      <c r="E232" s="20"/>
      <c r="F232" s="20"/>
      <c r="H232" s="44" t="s">
        <v>165</v>
      </c>
    </row>
    <row r="233" spans="1:8" ht="93.75">
      <c r="A233" s="20"/>
      <c r="B233" s="92" t="s">
        <v>209</v>
      </c>
      <c r="C233" s="37">
        <v>3000</v>
      </c>
      <c r="D233" s="28">
        <v>1</v>
      </c>
      <c r="E233" s="20"/>
      <c r="F233" s="20"/>
      <c r="H233" s="44" t="s">
        <v>165</v>
      </c>
    </row>
    <row r="234" spans="1:8" ht="93.75">
      <c r="A234" s="20"/>
      <c r="B234" s="92" t="s">
        <v>210</v>
      </c>
      <c r="C234" s="37">
        <v>3000</v>
      </c>
      <c r="D234" s="28">
        <v>1</v>
      </c>
      <c r="E234" s="20"/>
      <c r="F234" s="20"/>
      <c r="H234" s="44" t="s">
        <v>165</v>
      </c>
    </row>
    <row r="235" spans="1:8" ht="93.75">
      <c r="A235" s="20"/>
      <c r="B235" s="92" t="s">
        <v>211</v>
      </c>
      <c r="C235" s="37">
        <v>3600</v>
      </c>
      <c r="D235" s="28">
        <v>1.2</v>
      </c>
      <c r="E235" s="20"/>
      <c r="F235" s="20"/>
      <c r="H235" s="44" t="s">
        <v>165</v>
      </c>
    </row>
    <row r="236" spans="1:8" ht="92.25" customHeight="1">
      <c r="A236" s="20"/>
      <c r="B236" s="92" t="s">
        <v>212</v>
      </c>
      <c r="C236" s="37">
        <v>3000</v>
      </c>
      <c r="D236" s="28">
        <v>1</v>
      </c>
      <c r="E236" s="20"/>
      <c r="F236" s="20"/>
      <c r="H236" s="44" t="s">
        <v>165</v>
      </c>
    </row>
    <row r="237" spans="1:8" ht="91.5" customHeight="1">
      <c r="A237" s="20"/>
      <c r="B237" s="92" t="s">
        <v>213</v>
      </c>
      <c r="C237" s="37">
        <v>3000</v>
      </c>
      <c r="D237" s="28">
        <v>1</v>
      </c>
      <c r="E237" s="20"/>
      <c r="F237" s="20"/>
      <c r="H237" s="44" t="s">
        <v>165</v>
      </c>
    </row>
    <row r="238" spans="1:6" ht="18.75">
      <c r="A238" s="23"/>
      <c r="B238" s="27" t="s">
        <v>48</v>
      </c>
      <c r="C238" s="37">
        <f>SUM(C226:C237)</f>
        <v>39240</v>
      </c>
      <c r="D238" s="41">
        <f>SUM(D226:D237)</f>
        <v>13.18</v>
      </c>
      <c r="E238" s="37">
        <f>SUM(E226:E237)</f>
        <v>0</v>
      </c>
      <c r="F238" s="37">
        <f>SUM(F226:F237)</f>
        <v>0</v>
      </c>
    </row>
    <row r="239" spans="1:6" ht="18.75">
      <c r="A239" s="20"/>
      <c r="B239" s="195" t="s">
        <v>75</v>
      </c>
      <c r="C239" s="196"/>
      <c r="D239" s="196"/>
      <c r="E239" s="196"/>
      <c r="F239" s="197"/>
    </row>
    <row r="240" spans="1:6" ht="39.75" customHeight="1">
      <c r="A240" s="20"/>
      <c r="B240" s="80" t="s">
        <v>214</v>
      </c>
      <c r="C240" s="28">
        <v>19000</v>
      </c>
      <c r="D240" s="25">
        <v>2.092</v>
      </c>
      <c r="E240" s="28"/>
      <c r="F240" s="28"/>
    </row>
    <row r="241" spans="1:8" ht="22.5" customHeight="1">
      <c r="A241" s="20"/>
      <c r="B241" s="80" t="s">
        <v>215</v>
      </c>
      <c r="C241" s="28">
        <v>200</v>
      </c>
      <c r="D241" s="28">
        <v>2.2</v>
      </c>
      <c r="E241" s="28"/>
      <c r="F241" s="28"/>
      <c r="G241" s="120">
        <v>20</v>
      </c>
      <c r="H241" s="44" t="s">
        <v>216</v>
      </c>
    </row>
    <row r="242" spans="1:7" ht="39.75" customHeight="1">
      <c r="A242" s="20"/>
      <c r="B242" s="80" t="s">
        <v>217</v>
      </c>
      <c r="C242" s="28">
        <v>10656</v>
      </c>
      <c r="D242" s="28">
        <v>2.4</v>
      </c>
      <c r="E242" s="28"/>
      <c r="F242" s="28"/>
      <c r="G242" s="120">
        <v>1000</v>
      </c>
    </row>
    <row r="243" spans="1:7" ht="54.75" customHeight="1">
      <c r="A243" s="20"/>
      <c r="B243" s="80" t="s">
        <v>218</v>
      </c>
      <c r="C243" s="25">
        <v>12508.866</v>
      </c>
      <c r="D243" s="28">
        <v>3</v>
      </c>
      <c r="E243" s="28"/>
      <c r="F243" s="28"/>
      <c r="G243" s="120"/>
    </row>
    <row r="244" spans="1:7" ht="18.75">
      <c r="A244" s="20"/>
      <c r="B244" s="27" t="s">
        <v>48</v>
      </c>
      <c r="C244" s="25">
        <f>SUM(C240:C243)</f>
        <v>42364.866</v>
      </c>
      <c r="D244" s="25">
        <f>SUM(D240:D243)</f>
        <v>9.692</v>
      </c>
      <c r="E244" s="28">
        <f>SUM(E240:E243)</f>
        <v>0</v>
      </c>
      <c r="F244" s="28">
        <f>SUM(F240:F243)</f>
        <v>0</v>
      </c>
      <c r="G244" s="121">
        <f>SUM(G241:G243)</f>
        <v>1020</v>
      </c>
    </row>
    <row r="245" spans="1:6" ht="18.75">
      <c r="A245" s="23"/>
      <c r="B245" s="192" t="s">
        <v>140</v>
      </c>
      <c r="C245" s="193"/>
      <c r="D245" s="193"/>
      <c r="E245" s="193"/>
      <c r="F245" s="194"/>
    </row>
    <row r="246" spans="1:6" ht="22.5" customHeight="1">
      <c r="A246" s="20"/>
      <c r="B246" s="24"/>
      <c r="C246" s="28"/>
      <c r="D246" s="28"/>
      <c r="E246" s="61"/>
      <c r="F246" s="28"/>
    </row>
    <row r="247" spans="1:6" ht="18.75">
      <c r="A247" s="23"/>
      <c r="B247" s="103" t="s">
        <v>150</v>
      </c>
      <c r="C247" s="37">
        <f>SUM(C246:C246)</f>
        <v>0</v>
      </c>
      <c r="D247" s="37">
        <f>SUM(D246:D246)</f>
        <v>0</v>
      </c>
      <c r="E247" s="37">
        <f>SUM(E246:E246)</f>
        <v>0</v>
      </c>
      <c r="F247" s="37">
        <f>SUM(F246:F246)</f>
        <v>0</v>
      </c>
    </row>
    <row r="248" spans="1:6" ht="23.25" customHeight="1">
      <c r="A248" s="122"/>
      <c r="B248" s="207" t="s">
        <v>147</v>
      </c>
      <c r="C248" s="207"/>
      <c r="D248" s="207"/>
      <c r="E248" s="207"/>
      <c r="F248" s="207"/>
    </row>
    <row r="249" spans="1:8" ht="99" customHeight="1">
      <c r="A249" s="20"/>
      <c r="B249" s="51" t="s">
        <v>219</v>
      </c>
      <c r="C249" s="52">
        <v>22375.108</v>
      </c>
      <c r="D249" s="28"/>
      <c r="E249" s="20"/>
      <c r="F249" s="20"/>
      <c r="G249" s="98" t="s">
        <v>220</v>
      </c>
      <c r="H249" s="98"/>
    </row>
    <row r="250" spans="1:8" ht="112.5">
      <c r="A250" s="20"/>
      <c r="B250" s="51" t="s">
        <v>221</v>
      </c>
      <c r="C250" s="52">
        <v>43565.154</v>
      </c>
      <c r="D250" s="28"/>
      <c r="E250" s="20"/>
      <c r="F250" s="20"/>
      <c r="G250" s="98" t="s">
        <v>220</v>
      </c>
      <c r="H250" s="98"/>
    </row>
    <row r="251" spans="1:6" ht="112.5">
      <c r="A251" s="20"/>
      <c r="B251" s="24" t="s">
        <v>222</v>
      </c>
      <c r="C251" s="25">
        <v>27957.793</v>
      </c>
      <c r="D251" s="28">
        <v>7.7</v>
      </c>
      <c r="E251" s="20"/>
      <c r="F251" s="20"/>
    </row>
    <row r="252" spans="1:6" ht="18.75">
      <c r="A252" s="23"/>
      <c r="B252" s="27" t="s">
        <v>48</v>
      </c>
      <c r="C252" s="25">
        <f>SUM(C249:C251)</f>
        <v>93898.05500000001</v>
      </c>
      <c r="D252" s="28">
        <f>SUM(D249:D251)</f>
        <v>7.7</v>
      </c>
      <c r="E252" s="28">
        <f>SUM(E249:E251)</f>
        <v>0</v>
      </c>
      <c r="F252" s="28">
        <f>SUM(F249:F251)</f>
        <v>0</v>
      </c>
    </row>
    <row r="253" spans="1:6" ht="43.5" customHeight="1">
      <c r="A253" s="23"/>
      <c r="B253" s="24" t="s">
        <v>49</v>
      </c>
      <c r="C253" s="28">
        <f>C175+C178+C181+C185+C190+C194+C198+C208+C217+C224+C238+C247+C252</f>
        <v>685306.143</v>
      </c>
      <c r="D253" s="28">
        <f>D175+D178+D181+D185+D190+D194+D198+D208+D217+D224+D238+D247+D252</f>
        <v>159.297</v>
      </c>
      <c r="E253" s="28">
        <f>E175+E178+E181+E185+E190+E194+E198+E208+E217+E224+E238+E247+E252</f>
        <v>21.5</v>
      </c>
      <c r="F253" s="28">
        <f>F175+F178+F181+F185+F190+F194+F198+F208+F217+F224+F238+F247+F252</f>
        <v>0</v>
      </c>
    </row>
    <row r="254" spans="1:6" ht="24" customHeight="1">
      <c r="A254" s="23"/>
      <c r="B254" s="209" t="s">
        <v>78</v>
      </c>
      <c r="C254" s="209"/>
      <c r="D254" s="209"/>
      <c r="E254" s="209"/>
      <c r="F254" s="209"/>
    </row>
    <row r="255" spans="1:6" ht="19.5" customHeight="1">
      <c r="A255" s="23"/>
      <c r="B255" s="204" t="s">
        <v>52</v>
      </c>
      <c r="C255" s="205"/>
      <c r="D255" s="205"/>
      <c r="E255" s="205"/>
      <c r="F255" s="206"/>
    </row>
    <row r="256" spans="1:6" ht="36" customHeight="1">
      <c r="A256" s="23"/>
      <c r="B256" s="24" t="s">
        <v>223</v>
      </c>
      <c r="C256" s="25">
        <v>3555.301</v>
      </c>
      <c r="D256" s="61"/>
      <c r="E256" s="61"/>
      <c r="F256" s="28">
        <v>735</v>
      </c>
    </row>
    <row r="257" spans="1:6" ht="19.5" customHeight="1">
      <c r="A257" s="23"/>
      <c r="B257" s="27" t="s">
        <v>48</v>
      </c>
      <c r="C257" s="25">
        <f>SUM(C256:C256)</f>
        <v>3555.301</v>
      </c>
      <c r="D257" s="28">
        <f>SUM(D256:D256)</f>
        <v>0</v>
      </c>
      <c r="E257" s="28">
        <f>SUM(E256:E256)</f>
        <v>0</v>
      </c>
      <c r="F257" s="28">
        <f>SUM(F256:F256)</f>
        <v>735</v>
      </c>
    </row>
    <row r="258" spans="1:6" ht="19.5" customHeight="1">
      <c r="A258" s="23"/>
      <c r="B258" s="192" t="s">
        <v>66</v>
      </c>
      <c r="C258" s="193"/>
      <c r="D258" s="193"/>
      <c r="E258" s="193"/>
      <c r="F258" s="194"/>
    </row>
    <row r="259" spans="1:7" ht="60" customHeight="1">
      <c r="A259" s="23"/>
      <c r="B259" s="43" t="s">
        <v>224</v>
      </c>
      <c r="C259" s="25">
        <v>7733.011</v>
      </c>
      <c r="D259" s="28"/>
      <c r="E259" s="28"/>
      <c r="F259" s="28">
        <v>10137</v>
      </c>
      <c r="G259" s="18">
        <v>200</v>
      </c>
    </row>
    <row r="260" spans="1:7" ht="60" customHeight="1">
      <c r="A260" s="23"/>
      <c r="B260" s="43" t="s">
        <v>225</v>
      </c>
      <c r="C260" s="25">
        <v>5975.608</v>
      </c>
      <c r="D260" s="28"/>
      <c r="E260" s="28"/>
      <c r="F260" s="28">
        <v>7590</v>
      </c>
      <c r="G260" s="18">
        <v>200</v>
      </c>
    </row>
    <row r="261" spans="1:6" ht="19.5" customHeight="1">
      <c r="A261" s="23"/>
      <c r="B261" s="27" t="s">
        <v>48</v>
      </c>
      <c r="C261" s="25">
        <f>SUM(C259:C260)</f>
        <v>13708.619</v>
      </c>
      <c r="D261" s="28">
        <f>SUM(D259:D260)</f>
        <v>0</v>
      </c>
      <c r="E261" s="28">
        <f>SUM(E259:E260)</f>
        <v>0</v>
      </c>
      <c r="F261" s="28">
        <f>SUM(F259:F260)</f>
        <v>17727</v>
      </c>
    </row>
    <row r="262" spans="1:6" ht="19.5" customHeight="1">
      <c r="A262" s="23"/>
      <c r="B262" s="195" t="s">
        <v>88</v>
      </c>
      <c r="C262" s="196"/>
      <c r="D262" s="196"/>
      <c r="E262" s="196"/>
      <c r="F262" s="197"/>
    </row>
    <row r="263" spans="1:6" ht="19.5" customHeight="1">
      <c r="A263" s="20"/>
      <c r="B263" s="24"/>
      <c r="C263" s="28"/>
      <c r="D263" s="28"/>
      <c r="E263" s="61"/>
      <c r="F263" s="28"/>
    </row>
    <row r="264" spans="1:6" ht="19.5" customHeight="1">
      <c r="A264" s="23"/>
      <c r="B264" s="27" t="s">
        <v>48</v>
      </c>
      <c r="C264" s="28">
        <f>C263</f>
        <v>0</v>
      </c>
      <c r="D264" s="28"/>
      <c r="E264" s="61"/>
      <c r="F264" s="28">
        <f>SUM(F263:F263)</f>
        <v>0</v>
      </c>
    </row>
    <row r="265" spans="1:6" ht="24" customHeight="1">
      <c r="A265" s="23"/>
      <c r="B265" s="198" t="s">
        <v>120</v>
      </c>
      <c r="C265" s="199"/>
      <c r="D265" s="199"/>
      <c r="E265" s="199"/>
      <c r="F265" s="200"/>
    </row>
    <row r="266" spans="1:8" ht="60" customHeight="1">
      <c r="A266" s="123"/>
      <c r="B266" s="46" t="s">
        <v>226</v>
      </c>
      <c r="C266" s="47">
        <v>4927.427</v>
      </c>
      <c r="D266" s="124"/>
      <c r="E266" s="61"/>
      <c r="F266" s="89">
        <v>5670</v>
      </c>
      <c r="G266" s="18">
        <v>50</v>
      </c>
      <c r="H266" s="18">
        <v>2019</v>
      </c>
    </row>
    <row r="267" spans="1:8" ht="57.75" customHeight="1">
      <c r="A267" s="123"/>
      <c r="B267" s="46" t="s">
        <v>227</v>
      </c>
      <c r="C267" s="47">
        <v>5017.051</v>
      </c>
      <c r="D267" s="124"/>
      <c r="E267" s="61"/>
      <c r="F267" s="89">
        <v>6088.5</v>
      </c>
      <c r="G267" s="18">
        <v>500</v>
      </c>
      <c r="H267" s="18">
        <v>2019</v>
      </c>
    </row>
    <row r="268" spans="1:6" ht="18.75">
      <c r="A268" s="125"/>
      <c r="B268" s="27" t="s">
        <v>48</v>
      </c>
      <c r="C268" s="25">
        <f>SUM(C266:C267)</f>
        <v>9944.478</v>
      </c>
      <c r="D268" s="28">
        <f>SUM(D266:D267)</f>
        <v>0</v>
      </c>
      <c r="E268" s="28">
        <f>SUM(E266:E267)</f>
        <v>0</v>
      </c>
      <c r="F268" s="28">
        <f>SUM(F266:F267)</f>
        <v>11758.5</v>
      </c>
    </row>
    <row r="269" spans="1:6" ht="24" customHeight="1">
      <c r="A269" s="23"/>
      <c r="B269" s="195" t="s">
        <v>75</v>
      </c>
      <c r="C269" s="196"/>
      <c r="D269" s="196"/>
      <c r="E269" s="196"/>
      <c r="F269" s="197"/>
    </row>
    <row r="270" spans="1:8" ht="38.25" customHeight="1">
      <c r="A270" s="20"/>
      <c r="B270" s="24" t="s">
        <v>228</v>
      </c>
      <c r="C270" s="28">
        <v>2000</v>
      </c>
      <c r="D270" s="28"/>
      <c r="E270" s="61"/>
      <c r="F270" s="28">
        <v>1575</v>
      </c>
      <c r="G270" s="18">
        <v>500</v>
      </c>
      <c r="H270" s="18" t="s">
        <v>229</v>
      </c>
    </row>
    <row r="271" spans="1:8" ht="30" customHeight="1">
      <c r="A271" s="20"/>
      <c r="B271" s="24" t="s">
        <v>230</v>
      </c>
      <c r="C271" s="28">
        <v>200</v>
      </c>
      <c r="D271" s="28"/>
      <c r="E271" s="61"/>
      <c r="F271" s="28">
        <v>1800</v>
      </c>
      <c r="G271" s="18">
        <v>20</v>
      </c>
      <c r="H271" s="44" t="s">
        <v>216</v>
      </c>
    </row>
    <row r="272" spans="1:8" ht="30" customHeight="1">
      <c r="A272" s="20"/>
      <c r="B272" s="24" t="s">
        <v>231</v>
      </c>
      <c r="C272" s="28">
        <v>200</v>
      </c>
      <c r="D272" s="28"/>
      <c r="E272" s="61"/>
      <c r="F272" s="28">
        <v>1800</v>
      </c>
      <c r="G272" s="18">
        <v>20</v>
      </c>
      <c r="H272" s="44" t="s">
        <v>216</v>
      </c>
    </row>
    <row r="273" spans="1:8" ht="30" customHeight="1">
      <c r="A273" s="20"/>
      <c r="B273" s="24" t="s">
        <v>232</v>
      </c>
      <c r="C273" s="28">
        <v>200</v>
      </c>
      <c r="D273" s="28"/>
      <c r="E273" s="61"/>
      <c r="F273" s="28">
        <v>1800</v>
      </c>
      <c r="G273" s="18">
        <v>20</v>
      </c>
      <c r="H273" s="44" t="s">
        <v>216</v>
      </c>
    </row>
    <row r="274" spans="1:8" ht="30" customHeight="1">
      <c r="A274" s="20"/>
      <c r="B274" s="24" t="s">
        <v>233</v>
      </c>
      <c r="C274" s="28">
        <v>200</v>
      </c>
      <c r="D274" s="28"/>
      <c r="E274" s="61"/>
      <c r="F274" s="28">
        <v>1800</v>
      </c>
      <c r="G274" s="18">
        <v>20</v>
      </c>
      <c r="H274" s="44" t="s">
        <v>216</v>
      </c>
    </row>
    <row r="275" spans="1:8" ht="30" customHeight="1">
      <c r="A275" s="20"/>
      <c r="B275" s="24" t="s">
        <v>234</v>
      </c>
      <c r="C275" s="28">
        <v>200</v>
      </c>
      <c r="D275" s="28"/>
      <c r="E275" s="61"/>
      <c r="F275" s="28">
        <v>1800</v>
      </c>
      <c r="G275" s="18">
        <v>20</v>
      </c>
      <c r="H275" s="44" t="s">
        <v>216</v>
      </c>
    </row>
    <row r="276" spans="1:8" ht="30" customHeight="1">
      <c r="A276" s="20"/>
      <c r="B276" s="24" t="s">
        <v>235</v>
      </c>
      <c r="C276" s="28">
        <v>200</v>
      </c>
      <c r="D276" s="28"/>
      <c r="E276" s="61"/>
      <c r="F276" s="28">
        <v>1800</v>
      </c>
      <c r="G276" s="18">
        <v>20</v>
      </c>
      <c r="H276" s="44" t="s">
        <v>216</v>
      </c>
    </row>
    <row r="277" spans="1:8" ht="30" customHeight="1">
      <c r="A277" s="20"/>
      <c r="B277" s="24" t="s">
        <v>236</v>
      </c>
      <c r="C277" s="28">
        <v>200</v>
      </c>
      <c r="D277" s="28"/>
      <c r="E277" s="61"/>
      <c r="F277" s="28">
        <v>1800</v>
      </c>
      <c r="G277" s="18">
        <v>20</v>
      </c>
      <c r="H277" s="44" t="s">
        <v>216</v>
      </c>
    </row>
    <row r="278" spans="1:8" ht="30" customHeight="1">
      <c r="A278" s="20"/>
      <c r="B278" s="24" t="s">
        <v>237</v>
      </c>
      <c r="C278" s="28">
        <v>541.8</v>
      </c>
      <c r="D278" s="28"/>
      <c r="E278" s="61"/>
      <c r="F278" s="28">
        <v>1260</v>
      </c>
      <c r="G278" s="18">
        <v>108.4</v>
      </c>
      <c r="H278" s="44" t="s">
        <v>216</v>
      </c>
    </row>
    <row r="279" spans="1:8" ht="30" customHeight="1">
      <c r="A279" s="20"/>
      <c r="B279" s="24" t="s">
        <v>238</v>
      </c>
      <c r="C279" s="28">
        <v>327</v>
      </c>
      <c r="D279" s="28"/>
      <c r="E279" s="61"/>
      <c r="F279" s="28">
        <v>760</v>
      </c>
      <c r="G279" s="18">
        <v>65.4</v>
      </c>
      <c r="H279" s="44" t="s">
        <v>216</v>
      </c>
    </row>
    <row r="280" spans="1:7" ht="18.75">
      <c r="A280" s="23"/>
      <c r="B280" s="27" t="s">
        <v>48</v>
      </c>
      <c r="C280" s="28">
        <f>SUM(C270:C279)</f>
        <v>4268.8</v>
      </c>
      <c r="D280" s="28">
        <f>SUM(D270:D279)</f>
        <v>0</v>
      </c>
      <c r="E280" s="28">
        <f>SUM(E270:E279)</f>
        <v>0</v>
      </c>
      <c r="F280" s="28">
        <f>SUM(F270:F279)</f>
        <v>16195</v>
      </c>
      <c r="G280" s="18">
        <f>SUM(G270:G279)</f>
        <v>813.8</v>
      </c>
    </row>
    <row r="281" spans="1:6" ht="24" customHeight="1">
      <c r="A281" s="23"/>
      <c r="B281" s="195" t="s">
        <v>140</v>
      </c>
      <c r="C281" s="196"/>
      <c r="D281" s="196"/>
      <c r="E281" s="196"/>
      <c r="F281" s="197"/>
    </row>
    <row r="282" spans="1:6" ht="49.5" customHeight="1">
      <c r="A282" s="20"/>
      <c r="B282" s="24" t="s">
        <v>239</v>
      </c>
      <c r="C282" s="33">
        <v>8034.96</v>
      </c>
      <c r="D282" s="28"/>
      <c r="E282" s="61"/>
      <c r="F282" s="28">
        <v>11034</v>
      </c>
    </row>
    <row r="283" spans="1:6" ht="18.75">
      <c r="A283" s="23"/>
      <c r="B283" s="27" t="s">
        <v>48</v>
      </c>
      <c r="C283" s="33">
        <f>SUM(C282:C282)</f>
        <v>8034.96</v>
      </c>
      <c r="D283" s="28">
        <f>SUM(D282:D282)</f>
        <v>0</v>
      </c>
      <c r="E283" s="28">
        <f>SUM(E282:E282)</f>
        <v>0</v>
      </c>
      <c r="F283" s="28">
        <f>SUM(F282:F282)</f>
        <v>11034</v>
      </c>
    </row>
    <row r="284" spans="1:6" ht="24" customHeight="1">
      <c r="A284" s="23"/>
      <c r="B284" s="201" t="s">
        <v>240</v>
      </c>
      <c r="C284" s="202"/>
      <c r="D284" s="202"/>
      <c r="E284" s="202"/>
      <c r="F284" s="203"/>
    </row>
    <row r="285" spans="1:6" ht="18.75">
      <c r="A285" s="20"/>
      <c r="B285" s="103"/>
      <c r="C285" s="28"/>
      <c r="D285" s="28"/>
      <c r="E285" s="61"/>
      <c r="F285" s="28"/>
    </row>
    <row r="286" spans="1:6" ht="18.75">
      <c r="A286" s="20"/>
      <c r="B286" s="27" t="s">
        <v>150</v>
      </c>
      <c r="C286" s="28">
        <f>SUM(C285:C285)</f>
        <v>0</v>
      </c>
      <c r="D286" s="28">
        <f>SUM(D285:D285)</f>
        <v>0</v>
      </c>
      <c r="E286" s="28">
        <f>SUM(E285:E285)</f>
        <v>0</v>
      </c>
      <c r="F286" s="28">
        <f>SUM(F285:F285)</f>
        <v>0</v>
      </c>
    </row>
    <row r="287" spans="1:6" ht="56.25">
      <c r="A287" s="20"/>
      <c r="B287" s="24" t="s">
        <v>166</v>
      </c>
      <c r="C287" s="28">
        <f>C257+C261+C264+C283+C286</f>
        <v>25298.88</v>
      </c>
      <c r="D287" s="28"/>
      <c r="E287" s="28"/>
      <c r="F287" s="28">
        <f>F257+F261+F264+F283+F286</f>
        <v>29496</v>
      </c>
    </row>
    <row r="288" spans="1:6" s="22" customFormat="1" ht="56.25">
      <c r="A288" s="20"/>
      <c r="B288" s="29" t="s">
        <v>241</v>
      </c>
      <c r="C288" s="31">
        <f>C253+C287</f>
        <v>710605.023</v>
      </c>
      <c r="D288" s="31">
        <f>D253+D287</f>
        <v>159.297</v>
      </c>
      <c r="E288" s="31">
        <f>E253+E287</f>
        <v>21.5</v>
      </c>
      <c r="F288" s="31">
        <f>F253+F287</f>
        <v>29496</v>
      </c>
    </row>
    <row r="289" spans="1:6" s="22" customFormat="1" ht="56.25">
      <c r="A289" s="20"/>
      <c r="B289" s="29" t="s">
        <v>242</v>
      </c>
      <c r="C289" s="31"/>
      <c r="D289" s="31"/>
      <c r="E289" s="31"/>
      <c r="F289" s="31"/>
    </row>
    <row r="290" spans="1:6" s="22" customFormat="1" ht="96" customHeight="1">
      <c r="A290" s="20"/>
      <c r="B290" s="29" t="s">
        <v>243</v>
      </c>
      <c r="C290" s="31">
        <f>C289+C288</f>
        <v>710605.023</v>
      </c>
      <c r="D290" s="31"/>
      <c r="E290" s="31"/>
      <c r="F290" s="31"/>
    </row>
    <row r="291" spans="1:6" ht="18.75">
      <c r="A291" s="20"/>
      <c r="B291" s="126" t="s">
        <v>244</v>
      </c>
      <c r="C291" s="127">
        <f>C12+C169+C288+C289</f>
        <v>1577833.2232000004</v>
      </c>
      <c r="D291" s="127">
        <f>D12+D169+D288</f>
        <v>225.352</v>
      </c>
      <c r="E291" s="127">
        <f>E12+E169+E288</f>
        <v>241.6</v>
      </c>
      <c r="F291" s="127">
        <f>F12+F169+F288</f>
        <v>270803.792</v>
      </c>
    </row>
    <row r="293" spans="1:6" ht="71.25" customHeight="1">
      <c r="A293" s="191" t="s">
        <v>245</v>
      </c>
      <c r="B293" s="191"/>
      <c r="C293" s="191"/>
      <c r="D293" s="191"/>
      <c r="E293" s="191"/>
      <c r="F293" s="191"/>
    </row>
  </sheetData>
  <sheetProtection/>
  <mergeCells count="67">
    <mergeCell ref="B15:F15"/>
    <mergeCell ref="D1:F1"/>
    <mergeCell ref="A3:F3"/>
    <mergeCell ref="A4:A5"/>
    <mergeCell ref="B4:B5"/>
    <mergeCell ref="C4:C5"/>
    <mergeCell ref="D4:F4"/>
    <mergeCell ref="B6:F6"/>
    <mergeCell ref="B7:F7"/>
    <mergeCell ref="B8:F8"/>
    <mergeCell ref="B13:F13"/>
    <mergeCell ref="B14:F14"/>
    <mergeCell ref="B56:F56"/>
    <mergeCell ref="B19:F19"/>
    <mergeCell ref="B23:F23"/>
    <mergeCell ref="B27:F27"/>
    <mergeCell ref="B30:F30"/>
    <mergeCell ref="B33:F33"/>
    <mergeCell ref="B36:F36"/>
    <mergeCell ref="B39:F39"/>
    <mergeCell ref="B44:F44"/>
    <mergeCell ref="B45:F45"/>
    <mergeCell ref="B50:F50"/>
    <mergeCell ref="B53:F53"/>
    <mergeCell ref="B131:F131"/>
    <mergeCell ref="B60:F60"/>
    <mergeCell ref="B64:F64"/>
    <mergeCell ref="B75:F75"/>
    <mergeCell ref="B79:F79"/>
    <mergeCell ref="B84:F84"/>
    <mergeCell ref="B87:F87"/>
    <mergeCell ref="B95:F95"/>
    <mergeCell ref="B103:F103"/>
    <mergeCell ref="B109:F109"/>
    <mergeCell ref="B112:F112"/>
    <mergeCell ref="B115:F115"/>
    <mergeCell ref="B186:F186"/>
    <mergeCell ref="B139:F139"/>
    <mergeCell ref="B142:F142"/>
    <mergeCell ref="B145:F145"/>
    <mergeCell ref="B157:F157"/>
    <mergeCell ref="B165:F165"/>
    <mergeCell ref="B170:F170"/>
    <mergeCell ref="B171:F171"/>
    <mergeCell ref="B172:F172"/>
    <mergeCell ref="B176:F176"/>
    <mergeCell ref="B179:F179"/>
    <mergeCell ref="B182:F182"/>
    <mergeCell ref="B255:F255"/>
    <mergeCell ref="B191:F191"/>
    <mergeCell ref="B195:F195"/>
    <mergeCell ref="B199:F199"/>
    <mergeCell ref="B209:F209"/>
    <mergeCell ref="B212:F212"/>
    <mergeCell ref="B218:F218"/>
    <mergeCell ref="B225:F225"/>
    <mergeCell ref="B239:F239"/>
    <mergeCell ref="B245:F245"/>
    <mergeCell ref="B248:F248"/>
    <mergeCell ref="B254:F254"/>
    <mergeCell ref="A293:F293"/>
    <mergeCell ref="B258:F258"/>
    <mergeCell ref="B262:F262"/>
    <mergeCell ref="B265:F265"/>
    <mergeCell ref="B269:F269"/>
    <mergeCell ref="B281:F281"/>
    <mergeCell ref="B284:F284"/>
  </mergeCells>
  <printOptions/>
  <pageMargins left="0.5905511811023623" right="0.2362204724409449" top="0.5905511811023623" bottom="0.3937007874015748" header="0.31496062992125984" footer="0.31496062992125984"/>
  <pageSetup horizontalDpi="600" verticalDpi="600" orientation="portrait" paperSize="9" scale="73" r:id="rId1"/>
  <headerFooter differentFirst="1"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S99"/>
  <sheetViews>
    <sheetView tabSelected="1" view="pageBreakPreview" zoomScale="85" zoomScaleSheetLayoutView="85" zoomScalePageLayoutView="0" workbookViewId="0" topLeftCell="A1">
      <selection activeCell="D1" sqref="D1:F1"/>
    </sheetView>
  </sheetViews>
  <sheetFormatPr defaultColWidth="9.140625" defaultRowHeight="15"/>
  <cols>
    <col min="1" max="1" width="5.28125" style="128" customWidth="1"/>
    <col min="2" max="2" width="58.7109375" style="129" customWidth="1"/>
    <col min="3" max="3" width="17.28125" style="130" customWidth="1"/>
    <col min="4" max="4" width="14.57421875" style="129" customWidth="1"/>
    <col min="5" max="5" width="10.28125" style="129" customWidth="1"/>
    <col min="6" max="6" width="25.421875" style="129" customWidth="1"/>
    <col min="7" max="7" width="17.8515625" style="142" customWidth="1"/>
    <col min="8" max="253" width="8.8515625" style="18" customWidth="1"/>
    <col min="254" max="254" width="5.28125" style="18" customWidth="1"/>
    <col min="255" max="255" width="48.8515625" style="18" customWidth="1"/>
    <col min="256" max="16384" width="17.28125" style="18" customWidth="1"/>
  </cols>
  <sheetData>
    <row r="1" spans="1:6" ht="98.25" customHeight="1">
      <c r="A1" s="15"/>
      <c r="B1" s="16"/>
      <c r="C1" s="17"/>
      <c r="D1" s="227" t="s">
        <v>271</v>
      </c>
      <c r="E1" s="227"/>
      <c r="F1" s="227"/>
    </row>
    <row r="2" spans="1:6" ht="3" customHeight="1">
      <c r="A2" s="15"/>
      <c r="B2" s="16"/>
      <c r="C2" s="17"/>
      <c r="D2" s="19"/>
      <c r="E2" s="19"/>
      <c r="F2" s="19"/>
    </row>
    <row r="3" spans="1:6" ht="119.25" customHeight="1">
      <c r="A3" s="220" t="s">
        <v>270</v>
      </c>
      <c r="B3" s="220"/>
      <c r="C3" s="220"/>
      <c r="D3" s="220"/>
      <c r="E3" s="220"/>
      <c r="F3" s="220"/>
    </row>
    <row r="4" spans="1:6" ht="18.75">
      <c r="A4" s="221" t="s">
        <v>36</v>
      </c>
      <c r="B4" s="221" t="s">
        <v>37</v>
      </c>
      <c r="C4" s="221" t="s">
        <v>38</v>
      </c>
      <c r="D4" s="221" t="s">
        <v>39</v>
      </c>
      <c r="E4" s="221"/>
      <c r="F4" s="221"/>
    </row>
    <row r="5" spans="1:6" ht="93.75">
      <c r="A5" s="221"/>
      <c r="B5" s="221"/>
      <c r="C5" s="221"/>
      <c r="D5" s="20" t="s">
        <v>40</v>
      </c>
      <c r="E5" s="20" t="s">
        <v>41</v>
      </c>
      <c r="F5" s="20" t="s">
        <v>42</v>
      </c>
    </row>
    <row r="6" spans="1:6" ht="18.75">
      <c r="A6" s="169"/>
      <c r="B6" s="222" t="s">
        <v>43</v>
      </c>
      <c r="C6" s="223"/>
      <c r="D6" s="223"/>
      <c r="E6" s="223"/>
      <c r="F6" s="224"/>
    </row>
    <row r="7" spans="1:6" ht="18.75">
      <c r="A7" s="169"/>
      <c r="B7" s="207" t="s">
        <v>44</v>
      </c>
      <c r="C7" s="207"/>
      <c r="D7" s="207"/>
      <c r="E7" s="207"/>
      <c r="F7" s="207"/>
    </row>
    <row r="8" spans="1:7" s="22" customFormat="1" ht="18.75">
      <c r="A8" s="169"/>
      <c r="B8" s="204" t="s">
        <v>84</v>
      </c>
      <c r="C8" s="205"/>
      <c r="D8" s="205"/>
      <c r="E8" s="205"/>
      <c r="F8" s="206"/>
      <c r="G8" s="143"/>
    </row>
    <row r="9" spans="1:7" s="22" customFormat="1" ht="56.25">
      <c r="A9" s="178">
        <v>1</v>
      </c>
      <c r="B9" s="24" t="s">
        <v>264</v>
      </c>
      <c r="C9" s="170">
        <v>5680</v>
      </c>
      <c r="D9" s="180"/>
      <c r="E9" s="182">
        <v>24</v>
      </c>
      <c r="F9" s="180"/>
      <c r="G9" s="143"/>
    </row>
    <row r="10" spans="1:7" s="22" customFormat="1" ht="18.75">
      <c r="A10" s="178"/>
      <c r="B10" s="27" t="s">
        <v>150</v>
      </c>
      <c r="C10" s="173">
        <f>SUM(C9)</f>
        <v>5680</v>
      </c>
      <c r="D10" s="183">
        <v>0</v>
      </c>
      <c r="E10" s="182">
        <f>SUM(E9)</f>
        <v>24</v>
      </c>
      <c r="F10" s="183">
        <f>SUM(F9)</f>
        <v>0</v>
      </c>
      <c r="G10" s="143"/>
    </row>
    <row r="11" spans="1:7" s="22" customFormat="1" ht="37.5">
      <c r="A11" s="178"/>
      <c r="B11" s="29" t="s">
        <v>49</v>
      </c>
      <c r="C11" s="184">
        <f>SUM(C10)</f>
        <v>5680</v>
      </c>
      <c r="D11" s="185">
        <f>SUM(D10)</f>
        <v>0</v>
      </c>
      <c r="E11" s="185">
        <f>SUM(E10)</f>
        <v>24</v>
      </c>
      <c r="F11" s="185">
        <f>SUM(F10)</f>
        <v>0</v>
      </c>
      <c r="G11" s="143"/>
    </row>
    <row r="12" spans="1:7" s="22" customFormat="1" ht="18.75">
      <c r="A12" s="178"/>
      <c r="B12" s="207" t="s">
        <v>78</v>
      </c>
      <c r="C12" s="207"/>
      <c r="D12" s="207"/>
      <c r="E12" s="207"/>
      <c r="F12" s="207"/>
      <c r="G12" s="143"/>
    </row>
    <row r="13" spans="1:7" s="22" customFormat="1" ht="18.75">
      <c r="A13" s="178"/>
      <c r="B13" s="228" t="s">
        <v>45</v>
      </c>
      <c r="C13" s="228"/>
      <c r="D13" s="228"/>
      <c r="E13" s="228"/>
      <c r="F13" s="228"/>
      <c r="G13" s="143"/>
    </row>
    <row r="14" spans="1:7" s="22" customFormat="1" ht="37.5">
      <c r="A14" s="178">
        <v>2</v>
      </c>
      <c r="B14" s="24" t="s">
        <v>263</v>
      </c>
      <c r="C14" s="170">
        <v>8500</v>
      </c>
      <c r="D14" s="179"/>
      <c r="E14" s="181">
        <v>50.1</v>
      </c>
      <c r="F14" s="179"/>
      <c r="G14" s="143"/>
    </row>
    <row r="15" spans="1:7" s="22" customFormat="1" ht="18.75">
      <c r="A15" s="178"/>
      <c r="B15" s="27" t="s">
        <v>150</v>
      </c>
      <c r="C15" s="170">
        <f>SUM(C14)</f>
        <v>8500</v>
      </c>
      <c r="D15" s="28">
        <v>0</v>
      </c>
      <c r="E15" s="28">
        <f>E14</f>
        <v>50.1</v>
      </c>
      <c r="F15" s="28">
        <v>0</v>
      </c>
      <c r="G15" s="143"/>
    </row>
    <row r="16" spans="1:7" s="22" customFormat="1" ht="56.25">
      <c r="A16" s="169"/>
      <c r="B16" s="29" t="s">
        <v>166</v>
      </c>
      <c r="C16" s="184">
        <f>SUM(C15)</f>
        <v>8500</v>
      </c>
      <c r="D16" s="185">
        <f>SUM(D15)</f>
        <v>0</v>
      </c>
      <c r="E16" s="185">
        <f>SUM(E15)</f>
        <v>50.1</v>
      </c>
      <c r="F16" s="185">
        <f>SUM(F15)</f>
        <v>0</v>
      </c>
      <c r="G16" s="143"/>
    </row>
    <row r="17" spans="1:6" ht="37.5">
      <c r="A17" s="156"/>
      <c r="B17" s="29" t="s">
        <v>50</v>
      </c>
      <c r="C17" s="184">
        <f>SUM(C11+C16)</f>
        <v>14180</v>
      </c>
      <c r="D17" s="185">
        <f>SUM(D11+D16)</f>
        <v>0</v>
      </c>
      <c r="E17" s="185">
        <f>SUM(E11+E16)</f>
        <v>74.1</v>
      </c>
      <c r="F17" s="185">
        <f>SUM(F11+F16)</f>
        <v>0</v>
      </c>
    </row>
    <row r="18" spans="1:6" ht="18.75">
      <c r="A18" s="169"/>
      <c r="B18" s="226" t="s">
        <v>51</v>
      </c>
      <c r="C18" s="226"/>
      <c r="D18" s="226"/>
      <c r="E18" s="226"/>
      <c r="F18" s="226"/>
    </row>
    <row r="19" spans="1:6" ht="18.75">
      <c r="A19" s="169"/>
      <c r="B19" s="207" t="s">
        <v>44</v>
      </c>
      <c r="C19" s="207"/>
      <c r="D19" s="207"/>
      <c r="E19" s="207"/>
      <c r="F19" s="207"/>
    </row>
    <row r="20" spans="1:6" ht="18.75">
      <c r="A20" s="169"/>
      <c r="B20" s="204" t="s">
        <v>52</v>
      </c>
      <c r="C20" s="205"/>
      <c r="D20" s="205"/>
      <c r="E20" s="205"/>
      <c r="F20" s="206"/>
    </row>
    <row r="21" spans="1:6" ht="56.25">
      <c r="A21" s="156">
        <v>3</v>
      </c>
      <c r="B21" s="32" t="s">
        <v>25</v>
      </c>
      <c r="C21" s="170">
        <v>705</v>
      </c>
      <c r="D21" s="28">
        <v>3.2</v>
      </c>
      <c r="E21" s="61"/>
      <c r="F21" s="61"/>
    </row>
    <row r="22" spans="1:6" ht="18.75">
      <c r="A22" s="156"/>
      <c r="B22" s="27" t="s">
        <v>48</v>
      </c>
      <c r="C22" s="170">
        <f>SUM(C21:C21)</f>
        <v>705</v>
      </c>
      <c r="D22" s="28">
        <f>SUM(D21:D21)</f>
        <v>3.2</v>
      </c>
      <c r="E22" s="28">
        <f>SUM(E21:E21)</f>
        <v>0</v>
      </c>
      <c r="F22" s="28">
        <f>SUM(F21:F21)</f>
        <v>0</v>
      </c>
    </row>
    <row r="23" spans="1:6" ht="18.75">
      <c r="A23" s="156"/>
      <c r="B23" s="192" t="s">
        <v>69</v>
      </c>
      <c r="C23" s="193"/>
      <c r="D23" s="193"/>
      <c r="E23" s="193"/>
      <c r="F23" s="194"/>
    </row>
    <row r="24" spans="1:6" ht="56.25">
      <c r="A24" s="156">
        <v>4</v>
      </c>
      <c r="B24" s="32" t="s">
        <v>28</v>
      </c>
      <c r="C24" s="171">
        <v>1500</v>
      </c>
      <c r="D24" s="28">
        <v>0.4</v>
      </c>
      <c r="E24" s="156"/>
      <c r="F24" s="156"/>
    </row>
    <row r="25" spans="1:6" ht="18.75">
      <c r="A25" s="156"/>
      <c r="B25" s="27" t="s">
        <v>48</v>
      </c>
      <c r="C25" s="171">
        <f>SUM(C24)</f>
        <v>1500</v>
      </c>
      <c r="D25" s="37">
        <f>SUM(D24)</f>
        <v>0.4</v>
      </c>
      <c r="E25" s="28">
        <f>SUM(E24:E24)</f>
        <v>0</v>
      </c>
      <c r="F25" s="28">
        <f>SUM(F24:F24)</f>
        <v>0</v>
      </c>
    </row>
    <row r="26" spans="1:6" ht="37.5">
      <c r="A26" s="156"/>
      <c r="B26" s="29" t="s">
        <v>49</v>
      </c>
      <c r="C26" s="174">
        <f>C22+C25</f>
        <v>2205</v>
      </c>
      <c r="D26" s="31">
        <f>D22+D25</f>
        <v>3.6</v>
      </c>
      <c r="E26" s="31">
        <f>E22+E25</f>
        <v>0</v>
      </c>
      <c r="F26" s="31">
        <f>F22+F25</f>
        <v>0</v>
      </c>
    </row>
    <row r="27" spans="1:6" ht="18.75">
      <c r="A27" s="156"/>
      <c r="B27" s="207" t="s">
        <v>78</v>
      </c>
      <c r="C27" s="207"/>
      <c r="D27" s="207"/>
      <c r="E27" s="207"/>
      <c r="F27" s="207"/>
    </row>
    <row r="28" spans="1:6" ht="18.75">
      <c r="A28" s="156"/>
      <c r="B28" s="204" t="s">
        <v>52</v>
      </c>
      <c r="C28" s="205"/>
      <c r="D28" s="205"/>
      <c r="E28" s="205"/>
      <c r="F28" s="206"/>
    </row>
    <row r="29" spans="1:6" ht="35.25" customHeight="1">
      <c r="A29" s="156">
        <v>5</v>
      </c>
      <c r="B29" s="24" t="s">
        <v>26</v>
      </c>
      <c r="C29" s="170">
        <v>105</v>
      </c>
      <c r="D29" s="28"/>
      <c r="E29" s="28"/>
      <c r="F29" s="28">
        <v>2269.68</v>
      </c>
    </row>
    <row r="30" spans="1:253" ht="18.75">
      <c r="A30" s="156"/>
      <c r="B30" s="27" t="s">
        <v>48</v>
      </c>
      <c r="C30" s="170">
        <f>SUM(C29:C29)</f>
        <v>105</v>
      </c>
      <c r="D30" s="28">
        <f>SUM(D29:D29)</f>
        <v>0</v>
      </c>
      <c r="E30" s="28">
        <f>SUM(E29:E29)</f>
        <v>0</v>
      </c>
      <c r="F30" s="28">
        <f>SUM(F29:F29)</f>
        <v>2269.68</v>
      </c>
      <c r="IS30" s="18">
        <f>SUM(A30:IR30)</f>
        <v>2374.68</v>
      </c>
    </row>
    <row r="31" spans="1:6" ht="18.75">
      <c r="A31" s="156"/>
      <c r="B31" s="204" t="s">
        <v>103</v>
      </c>
      <c r="C31" s="205"/>
      <c r="D31" s="205"/>
      <c r="E31" s="205"/>
      <c r="F31" s="206"/>
    </row>
    <row r="32" spans="1:6" ht="56.25">
      <c r="A32" s="156">
        <v>6</v>
      </c>
      <c r="B32" s="157" t="s">
        <v>27</v>
      </c>
      <c r="C32" s="173">
        <v>250</v>
      </c>
      <c r="D32" s="54"/>
      <c r="E32" s="28"/>
      <c r="F32" s="37">
        <v>3402</v>
      </c>
    </row>
    <row r="33" spans="1:6" ht="18.75">
      <c r="A33" s="156"/>
      <c r="B33" s="27" t="s">
        <v>48</v>
      </c>
      <c r="C33" s="170">
        <f>SUM(C32:C32)</f>
        <v>250</v>
      </c>
      <c r="D33" s="28">
        <f>SUM(D32:D32)</f>
        <v>0</v>
      </c>
      <c r="E33" s="28">
        <f>SUM(E32:E32)</f>
        <v>0</v>
      </c>
      <c r="F33" s="28">
        <f>SUM(F32:F32)</f>
        <v>3402</v>
      </c>
    </row>
    <row r="34" spans="1:7" s="141" customFormat="1" ht="18.75">
      <c r="A34" s="163"/>
      <c r="B34" s="229" t="s">
        <v>75</v>
      </c>
      <c r="C34" s="230"/>
      <c r="D34" s="230"/>
      <c r="E34" s="230"/>
      <c r="F34" s="231"/>
      <c r="G34" s="162"/>
    </row>
    <row r="35" spans="1:7" s="141" customFormat="1" ht="37.5">
      <c r="A35" s="163">
        <v>7</v>
      </c>
      <c r="B35" s="168" t="s">
        <v>261</v>
      </c>
      <c r="C35" s="172">
        <v>791.007</v>
      </c>
      <c r="D35" s="165"/>
      <c r="E35" s="165"/>
      <c r="F35" s="165">
        <v>963.8</v>
      </c>
      <c r="G35" s="162"/>
    </row>
    <row r="36" spans="1:7" s="141" customFormat="1" ht="18.75">
      <c r="A36" s="163"/>
      <c r="B36" s="167" t="s">
        <v>48</v>
      </c>
      <c r="C36" s="172">
        <f>SUM(C35:C35)</f>
        <v>791.007</v>
      </c>
      <c r="D36" s="165"/>
      <c r="E36" s="165"/>
      <c r="F36" s="165">
        <f>SUM(F35:F35)</f>
        <v>963.8</v>
      </c>
      <c r="G36" s="162"/>
    </row>
    <row r="37" spans="1:6" ht="56.25">
      <c r="A37" s="156"/>
      <c r="B37" s="29" t="s">
        <v>166</v>
      </c>
      <c r="C37" s="174">
        <f>C30+C33+C36</f>
        <v>1146.007</v>
      </c>
      <c r="D37" s="31">
        <f>D30+D33+D36</f>
        <v>0</v>
      </c>
      <c r="E37" s="31">
        <f>E30+E33+E36</f>
        <v>0</v>
      </c>
      <c r="F37" s="31">
        <f>F30+F33+F36</f>
        <v>6635.4800000000005</v>
      </c>
    </row>
    <row r="38" spans="1:7" s="22" customFormat="1" ht="37.5">
      <c r="A38" s="156"/>
      <c r="B38" s="29" t="s">
        <v>167</v>
      </c>
      <c r="C38" s="174">
        <f>C26+C37</f>
        <v>3351.007</v>
      </c>
      <c r="D38" s="31">
        <f>D26+D37</f>
        <v>3.6</v>
      </c>
      <c r="E38" s="31">
        <f>E26+E37</f>
        <v>0</v>
      </c>
      <c r="F38" s="31">
        <f>F26+F37</f>
        <v>6635.4800000000005</v>
      </c>
      <c r="G38" s="143"/>
    </row>
    <row r="39" spans="1:6" ht="18" customHeight="1">
      <c r="A39" s="156"/>
      <c r="B39" s="226" t="s">
        <v>168</v>
      </c>
      <c r="C39" s="226"/>
      <c r="D39" s="226"/>
      <c r="E39" s="226"/>
      <c r="F39" s="226"/>
    </row>
    <row r="40" spans="1:6" ht="18.75">
      <c r="A40" s="156"/>
      <c r="B40" s="207" t="s">
        <v>44</v>
      </c>
      <c r="C40" s="207"/>
      <c r="D40" s="207"/>
      <c r="E40" s="207"/>
      <c r="F40" s="207"/>
    </row>
    <row r="41" spans="1:253" s="144" customFormat="1" ht="18.75">
      <c r="A41" s="156"/>
      <c r="B41" s="207" t="s">
        <v>56</v>
      </c>
      <c r="C41" s="207"/>
      <c r="D41" s="207"/>
      <c r="E41" s="207"/>
      <c r="F41" s="207"/>
      <c r="G41" s="142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H41" s="18"/>
      <c r="BI41" s="18"/>
      <c r="BJ41" s="18"/>
      <c r="BK41" s="18"/>
      <c r="BL41" s="18"/>
      <c r="BM41" s="18"/>
      <c r="BN41" s="18"/>
      <c r="BO41" s="18"/>
      <c r="BP41" s="18"/>
      <c r="BQ41" s="18"/>
      <c r="BR41" s="18"/>
      <c r="BS41" s="18"/>
      <c r="BT41" s="18"/>
      <c r="BU41" s="18"/>
      <c r="BV41" s="18"/>
      <c r="BW41" s="18"/>
      <c r="BX41" s="18"/>
      <c r="BY41" s="18"/>
      <c r="BZ41" s="18"/>
      <c r="CA41" s="18"/>
      <c r="CB41" s="18"/>
      <c r="CC41" s="18"/>
      <c r="CD41" s="18"/>
      <c r="CE41" s="18"/>
      <c r="CF41" s="18"/>
      <c r="CG41" s="18"/>
      <c r="CH41" s="18"/>
      <c r="CI41" s="18"/>
      <c r="CJ41" s="18"/>
      <c r="CK41" s="18"/>
      <c r="CL41" s="18"/>
      <c r="CM41" s="18"/>
      <c r="CN41" s="18"/>
      <c r="CO41" s="18"/>
      <c r="CP41" s="18"/>
      <c r="CQ41" s="18"/>
      <c r="CR41" s="18"/>
      <c r="CS41" s="18"/>
      <c r="CT41" s="18"/>
      <c r="CU41" s="18"/>
      <c r="CV41" s="18"/>
      <c r="CW41" s="18"/>
      <c r="CX41" s="18"/>
      <c r="CY41" s="18"/>
      <c r="CZ41" s="18"/>
      <c r="DA41" s="18"/>
      <c r="DB41" s="18"/>
      <c r="DC41" s="18"/>
      <c r="DD41" s="18"/>
      <c r="DE41" s="18"/>
      <c r="DF41" s="18"/>
      <c r="DG41" s="18"/>
      <c r="DH41" s="18"/>
      <c r="DI41" s="18"/>
      <c r="DJ41" s="18"/>
      <c r="DK41" s="18"/>
      <c r="DL41" s="18"/>
      <c r="DM41" s="18"/>
      <c r="DN41" s="18"/>
      <c r="DO41" s="18"/>
      <c r="DP41" s="18"/>
      <c r="DQ41" s="18"/>
      <c r="DR41" s="18"/>
      <c r="DS41" s="18"/>
      <c r="DT41" s="18"/>
      <c r="DU41" s="18"/>
      <c r="DV41" s="18"/>
      <c r="DW41" s="18"/>
      <c r="DX41" s="18"/>
      <c r="DY41" s="18"/>
      <c r="DZ41" s="18"/>
      <c r="EA41" s="18"/>
      <c r="EB41" s="18"/>
      <c r="EC41" s="18"/>
      <c r="ED41" s="18"/>
      <c r="EE41" s="18"/>
      <c r="EF41" s="18"/>
      <c r="EG41" s="18"/>
      <c r="EH41" s="18"/>
      <c r="EI41" s="18"/>
      <c r="EJ41" s="18"/>
      <c r="EK41" s="18"/>
      <c r="EL41" s="18"/>
      <c r="EM41" s="18"/>
      <c r="EN41" s="18"/>
      <c r="EO41" s="18"/>
      <c r="EP41" s="18"/>
      <c r="EQ41" s="18"/>
      <c r="ER41" s="18"/>
      <c r="ES41" s="18"/>
      <c r="ET41" s="18"/>
      <c r="EU41" s="18"/>
      <c r="EV41" s="18"/>
      <c r="EW41" s="18"/>
      <c r="EX41" s="18"/>
      <c r="EY41" s="18"/>
      <c r="EZ41" s="18"/>
      <c r="FA41" s="18"/>
      <c r="FB41" s="18"/>
      <c r="FC41" s="18"/>
      <c r="FD41" s="18"/>
      <c r="FE41" s="18"/>
      <c r="FF41" s="18"/>
      <c r="FG41" s="18"/>
      <c r="FH41" s="18"/>
      <c r="FI41" s="18"/>
      <c r="FJ41" s="18"/>
      <c r="FK41" s="18"/>
      <c r="FL41" s="18"/>
      <c r="FM41" s="18"/>
      <c r="FN41" s="18"/>
      <c r="FO41" s="18"/>
      <c r="FP41" s="18"/>
      <c r="FQ41" s="18"/>
      <c r="FR41" s="18"/>
      <c r="FS41" s="18"/>
      <c r="FT41" s="18"/>
      <c r="FU41" s="18"/>
      <c r="FV41" s="18"/>
      <c r="FW41" s="18"/>
      <c r="FX41" s="18"/>
      <c r="FY41" s="18"/>
      <c r="FZ41" s="18"/>
      <c r="GA41" s="18"/>
      <c r="GB41" s="18"/>
      <c r="GC41" s="18"/>
      <c r="GD41" s="18"/>
      <c r="GE41" s="18"/>
      <c r="GF41" s="18"/>
      <c r="GG41" s="18"/>
      <c r="GH41" s="18"/>
      <c r="GI41" s="18"/>
      <c r="GJ41" s="18"/>
      <c r="GK41" s="18"/>
      <c r="GL41" s="18"/>
      <c r="GM41" s="18"/>
      <c r="GN41" s="18"/>
      <c r="GO41" s="18"/>
      <c r="GP41" s="18"/>
      <c r="GQ41" s="18"/>
      <c r="GR41" s="18"/>
      <c r="GS41" s="18"/>
      <c r="GT41" s="18"/>
      <c r="GU41" s="18"/>
      <c r="GV41" s="18"/>
      <c r="GW41" s="18"/>
      <c r="GX41" s="18"/>
      <c r="GY41" s="18"/>
      <c r="GZ41" s="18"/>
      <c r="HA41" s="18"/>
      <c r="HB41" s="18"/>
      <c r="HC41" s="18"/>
      <c r="HD41" s="18"/>
      <c r="HE41" s="18"/>
      <c r="HF41" s="18"/>
      <c r="HG41" s="18"/>
      <c r="HH41" s="18"/>
      <c r="HI41" s="18"/>
      <c r="HJ41" s="18"/>
      <c r="HK41" s="18"/>
      <c r="HL41" s="18"/>
      <c r="HM41" s="18"/>
      <c r="HN41" s="18"/>
      <c r="HO41" s="18"/>
      <c r="HP41" s="18"/>
      <c r="HQ41" s="18"/>
      <c r="HR41" s="18"/>
      <c r="HS41" s="18"/>
      <c r="HT41" s="18"/>
      <c r="HU41" s="18"/>
      <c r="HV41" s="18"/>
      <c r="HW41" s="18"/>
      <c r="HX41" s="18"/>
      <c r="HY41" s="18"/>
      <c r="HZ41" s="18"/>
      <c r="IA41" s="18"/>
      <c r="IB41" s="18"/>
      <c r="IC41" s="18"/>
      <c r="ID41" s="18"/>
      <c r="IE41" s="18"/>
      <c r="IF41" s="18"/>
      <c r="IG41" s="18"/>
      <c r="IH41" s="18"/>
      <c r="II41" s="18"/>
      <c r="IJ41" s="18"/>
      <c r="IK41" s="18"/>
      <c r="IL41" s="18"/>
      <c r="IM41" s="18"/>
      <c r="IN41" s="18"/>
      <c r="IO41" s="18"/>
      <c r="IP41" s="18"/>
      <c r="IQ41" s="18"/>
      <c r="IR41" s="18"/>
      <c r="IS41" s="18"/>
    </row>
    <row r="42" spans="1:253" s="154" customFormat="1" ht="66" customHeight="1">
      <c r="A42" s="163">
        <v>8</v>
      </c>
      <c r="B42" s="164" t="s">
        <v>265</v>
      </c>
      <c r="C42" s="175">
        <v>1119.554</v>
      </c>
      <c r="D42" s="165" t="s">
        <v>266</v>
      </c>
      <c r="E42" s="165"/>
      <c r="F42" s="165"/>
      <c r="G42" s="162"/>
      <c r="H42" s="141"/>
      <c r="I42" s="141"/>
      <c r="J42" s="141"/>
      <c r="K42" s="141"/>
      <c r="L42" s="141"/>
      <c r="M42" s="141"/>
      <c r="N42" s="141"/>
      <c r="O42" s="141"/>
      <c r="P42" s="141"/>
      <c r="Q42" s="141"/>
      <c r="R42" s="141"/>
      <c r="S42" s="141"/>
      <c r="T42" s="141"/>
      <c r="U42" s="141"/>
      <c r="V42" s="141"/>
      <c r="W42" s="141"/>
      <c r="X42" s="141"/>
      <c r="Y42" s="141"/>
      <c r="Z42" s="141"/>
      <c r="AA42" s="141"/>
      <c r="AB42" s="141"/>
      <c r="AC42" s="141"/>
      <c r="AD42" s="141"/>
      <c r="AE42" s="141"/>
      <c r="AF42" s="141"/>
      <c r="AG42" s="141"/>
      <c r="AH42" s="141"/>
      <c r="AI42" s="141"/>
      <c r="AJ42" s="141"/>
      <c r="AK42" s="141"/>
      <c r="AL42" s="141"/>
      <c r="AM42" s="141"/>
      <c r="AN42" s="141"/>
      <c r="AO42" s="141"/>
      <c r="AP42" s="141"/>
      <c r="AQ42" s="141"/>
      <c r="AR42" s="141"/>
      <c r="AS42" s="141"/>
      <c r="AT42" s="141"/>
      <c r="AU42" s="141"/>
      <c r="AV42" s="141"/>
      <c r="AW42" s="141"/>
      <c r="AX42" s="141"/>
      <c r="AY42" s="141"/>
      <c r="AZ42" s="141"/>
      <c r="BA42" s="141"/>
      <c r="BB42" s="141"/>
      <c r="BC42" s="141"/>
      <c r="BD42" s="141"/>
      <c r="BE42" s="141"/>
      <c r="BF42" s="141"/>
      <c r="BG42" s="141"/>
      <c r="BH42" s="141"/>
      <c r="BI42" s="141"/>
      <c r="BJ42" s="141"/>
      <c r="BK42" s="141"/>
      <c r="BL42" s="141"/>
      <c r="BM42" s="141"/>
      <c r="BN42" s="141"/>
      <c r="BO42" s="141"/>
      <c r="BP42" s="141"/>
      <c r="BQ42" s="141"/>
      <c r="BR42" s="141"/>
      <c r="BS42" s="141"/>
      <c r="BT42" s="141"/>
      <c r="BU42" s="141"/>
      <c r="BV42" s="141"/>
      <c r="BW42" s="141"/>
      <c r="BX42" s="141"/>
      <c r="BY42" s="141"/>
      <c r="BZ42" s="141"/>
      <c r="CA42" s="141"/>
      <c r="CB42" s="141"/>
      <c r="CC42" s="141"/>
      <c r="CD42" s="141"/>
      <c r="CE42" s="141"/>
      <c r="CF42" s="141"/>
      <c r="CG42" s="141"/>
      <c r="CH42" s="141"/>
      <c r="CI42" s="141"/>
      <c r="CJ42" s="141"/>
      <c r="CK42" s="141"/>
      <c r="CL42" s="141"/>
      <c r="CM42" s="141"/>
      <c r="CN42" s="141"/>
      <c r="CO42" s="141"/>
      <c r="CP42" s="141"/>
      <c r="CQ42" s="141"/>
      <c r="CR42" s="141"/>
      <c r="CS42" s="141"/>
      <c r="CT42" s="141"/>
      <c r="CU42" s="141"/>
      <c r="CV42" s="141"/>
      <c r="CW42" s="141"/>
      <c r="CX42" s="141"/>
      <c r="CY42" s="141"/>
      <c r="CZ42" s="141"/>
      <c r="DA42" s="141"/>
      <c r="DB42" s="141"/>
      <c r="DC42" s="141"/>
      <c r="DD42" s="141"/>
      <c r="DE42" s="141"/>
      <c r="DF42" s="141"/>
      <c r="DG42" s="141"/>
      <c r="DH42" s="141"/>
      <c r="DI42" s="141"/>
      <c r="DJ42" s="141"/>
      <c r="DK42" s="141"/>
      <c r="DL42" s="141"/>
      <c r="DM42" s="141"/>
      <c r="DN42" s="141"/>
      <c r="DO42" s="141"/>
      <c r="DP42" s="141"/>
      <c r="DQ42" s="141"/>
      <c r="DR42" s="141"/>
      <c r="DS42" s="141"/>
      <c r="DT42" s="141"/>
      <c r="DU42" s="141"/>
      <c r="DV42" s="141"/>
      <c r="DW42" s="141"/>
      <c r="DX42" s="141"/>
      <c r="DY42" s="141"/>
      <c r="DZ42" s="141"/>
      <c r="EA42" s="141"/>
      <c r="EB42" s="141"/>
      <c r="EC42" s="141"/>
      <c r="ED42" s="141"/>
      <c r="EE42" s="141"/>
      <c r="EF42" s="141"/>
      <c r="EG42" s="141"/>
      <c r="EH42" s="141"/>
      <c r="EI42" s="141"/>
      <c r="EJ42" s="141"/>
      <c r="EK42" s="141"/>
      <c r="EL42" s="141"/>
      <c r="EM42" s="141"/>
      <c r="EN42" s="141"/>
      <c r="EO42" s="141"/>
      <c r="EP42" s="141"/>
      <c r="EQ42" s="141"/>
      <c r="ER42" s="141"/>
      <c r="ES42" s="141"/>
      <c r="ET42" s="141"/>
      <c r="EU42" s="141"/>
      <c r="EV42" s="141"/>
      <c r="EW42" s="141"/>
      <c r="EX42" s="141"/>
      <c r="EY42" s="141"/>
      <c r="EZ42" s="141"/>
      <c r="FA42" s="141"/>
      <c r="FB42" s="141"/>
      <c r="FC42" s="141"/>
      <c r="FD42" s="141"/>
      <c r="FE42" s="141"/>
      <c r="FF42" s="141"/>
      <c r="FG42" s="141"/>
      <c r="FH42" s="141"/>
      <c r="FI42" s="141"/>
      <c r="FJ42" s="141"/>
      <c r="FK42" s="141"/>
      <c r="FL42" s="141"/>
      <c r="FM42" s="141"/>
      <c r="FN42" s="141"/>
      <c r="FO42" s="141"/>
      <c r="FP42" s="141"/>
      <c r="FQ42" s="141"/>
      <c r="FR42" s="141"/>
      <c r="FS42" s="141"/>
      <c r="FT42" s="141"/>
      <c r="FU42" s="141"/>
      <c r="FV42" s="141"/>
      <c r="FW42" s="141"/>
      <c r="FX42" s="141"/>
      <c r="FY42" s="141"/>
      <c r="FZ42" s="141"/>
      <c r="GA42" s="141"/>
      <c r="GB42" s="141"/>
      <c r="GC42" s="141"/>
      <c r="GD42" s="141"/>
      <c r="GE42" s="141"/>
      <c r="GF42" s="141"/>
      <c r="GG42" s="141"/>
      <c r="GH42" s="141"/>
      <c r="GI42" s="141"/>
      <c r="GJ42" s="141"/>
      <c r="GK42" s="141"/>
      <c r="GL42" s="141"/>
      <c r="GM42" s="141"/>
      <c r="GN42" s="141"/>
      <c r="GO42" s="141"/>
      <c r="GP42" s="141"/>
      <c r="GQ42" s="141"/>
      <c r="GR42" s="141"/>
      <c r="GS42" s="141"/>
      <c r="GT42" s="141"/>
      <c r="GU42" s="141"/>
      <c r="GV42" s="141"/>
      <c r="GW42" s="141"/>
      <c r="GX42" s="141"/>
      <c r="GY42" s="141"/>
      <c r="GZ42" s="141"/>
      <c r="HA42" s="141"/>
      <c r="HB42" s="141"/>
      <c r="HC42" s="141"/>
      <c r="HD42" s="141"/>
      <c r="HE42" s="141"/>
      <c r="HF42" s="141"/>
      <c r="HG42" s="141"/>
      <c r="HH42" s="141"/>
      <c r="HI42" s="141"/>
      <c r="HJ42" s="141"/>
      <c r="HK42" s="141"/>
      <c r="HL42" s="141"/>
      <c r="HM42" s="141"/>
      <c r="HN42" s="141"/>
      <c r="HO42" s="141"/>
      <c r="HP42" s="141"/>
      <c r="HQ42" s="141"/>
      <c r="HR42" s="141"/>
      <c r="HS42" s="141"/>
      <c r="HT42" s="141"/>
      <c r="HU42" s="141"/>
      <c r="HV42" s="141"/>
      <c r="HW42" s="141"/>
      <c r="HX42" s="141"/>
      <c r="HY42" s="141"/>
      <c r="HZ42" s="141"/>
      <c r="IA42" s="141"/>
      <c r="IB42" s="141"/>
      <c r="IC42" s="141"/>
      <c r="ID42" s="141"/>
      <c r="IE42" s="141"/>
      <c r="IF42" s="141"/>
      <c r="IG42" s="141"/>
      <c r="IH42" s="141"/>
      <c r="II42" s="141"/>
      <c r="IJ42" s="141"/>
      <c r="IK42" s="141"/>
      <c r="IL42" s="141"/>
      <c r="IM42" s="141"/>
      <c r="IN42" s="141"/>
      <c r="IO42" s="141"/>
      <c r="IP42" s="141"/>
      <c r="IQ42" s="141"/>
      <c r="IR42" s="141"/>
      <c r="IS42" s="141"/>
    </row>
    <row r="43" spans="1:253" s="154" customFormat="1" ht="18.75">
      <c r="A43" s="163"/>
      <c r="B43" s="167" t="s">
        <v>48</v>
      </c>
      <c r="C43" s="175">
        <f>SUM(C42:C42)</f>
        <v>1119.554</v>
      </c>
      <c r="D43" s="165">
        <f>SUM(D42:D42)</f>
        <v>0</v>
      </c>
      <c r="E43" s="165">
        <f>SUM(E42:E42)</f>
        <v>0</v>
      </c>
      <c r="F43" s="165">
        <f>SUM(F42:F42)</f>
        <v>0</v>
      </c>
      <c r="G43" s="162"/>
      <c r="H43" s="141"/>
      <c r="I43" s="141"/>
      <c r="J43" s="141"/>
      <c r="K43" s="141"/>
      <c r="L43" s="141"/>
      <c r="M43" s="141"/>
      <c r="N43" s="141"/>
      <c r="O43" s="141"/>
      <c r="P43" s="141"/>
      <c r="Q43" s="141"/>
      <c r="R43" s="141"/>
      <c r="S43" s="141"/>
      <c r="T43" s="141"/>
      <c r="U43" s="141"/>
      <c r="V43" s="141"/>
      <c r="W43" s="141"/>
      <c r="X43" s="141"/>
      <c r="Y43" s="141"/>
      <c r="Z43" s="141"/>
      <c r="AA43" s="141"/>
      <c r="AB43" s="141"/>
      <c r="AC43" s="141"/>
      <c r="AD43" s="141"/>
      <c r="AE43" s="141"/>
      <c r="AF43" s="141"/>
      <c r="AG43" s="141"/>
      <c r="AH43" s="141"/>
      <c r="AI43" s="141"/>
      <c r="AJ43" s="141"/>
      <c r="AK43" s="141"/>
      <c r="AL43" s="141"/>
      <c r="AM43" s="141"/>
      <c r="AN43" s="141"/>
      <c r="AO43" s="141"/>
      <c r="AP43" s="141"/>
      <c r="AQ43" s="141"/>
      <c r="AR43" s="141"/>
      <c r="AS43" s="141"/>
      <c r="AT43" s="141"/>
      <c r="AU43" s="141"/>
      <c r="AV43" s="141"/>
      <c r="AW43" s="141"/>
      <c r="AX43" s="141"/>
      <c r="AY43" s="141"/>
      <c r="AZ43" s="141"/>
      <c r="BA43" s="141"/>
      <c r="BB43" s="141"/>
      <c r="BC43" s="141"/>
      <c r="BD43" s="141"/>
      <c r="BE43" s="141"/>
      <c r="BF43" s="141"/>
      <c r="BG43" s="141"/>
      <c r="BH43" s="141"/>
      <c r="BI43" s="141"/>
      <c r="BJ43" s="141"/>
      <c r="BK43" s="141"/>
      <c r="BL43" s="141"/>
      <c r="BM43" s="141"/>
      <c r="BN43" s="141"/>
      <c r="BO43" s="141"/>
      <c r="BP43" s="141"/>
      <c r="BQ43" s="141"/>
      <c r="BR43" s="141"/>
      <c r="BS43" s="141"/>
      <c r="BT43" s="141"/>
      <c r="BU43" s="141"/>
      <c r="BV43" s="141"/>
      <c r="BW43" s="141"/>
      <c r="BX43" s="141"/>
      <c r="BY43" s="141"/>
      <c r="BZ43" s="141"/>
      <c r="CA43" s="141"/>
      <c r="CB43" s="141"/>
      <c r="CC43" s="141"/>
      <c r="CD43" s="141"/>
      <c r="CE43" s="141"/>
      <c r="CF43" s="141"/>
      <c r="CG43" s="141"/>
      <c r="CH43" s="141"/>
      <c r="CI43" s="141"/>
      <c r="CJ43" s="141"/>
      <c r="CK43" s="141"/>
      <c r="CL43" s="141"/>
      <c r="CM43" s="141"/>
      <c r="CN43" s="141"/>
      <c r="CO43" s="141"/>
      <c r="CP43" s="141"/>
      <c r="CQ43" s="141"/>
      <c r="CR43" s="141"/>
      <c r="CS43" s="141"/>
      <c r="CT43" s="141"/>
      <c r="CU43" s="141"/>
      <c r="CV43" s="141"/>
      <c r="CW43" s="141"/>
      <c r="CX43" s="141"/>
      <c r="CY43" s="141"/>
      <c r="CZ43" s="141"/>
      <c r="DA43" s="141"/>
      <c r="DB43" s="141"/>
      <c r="DC43" s="141"/>
      <c r="DD43" s="141"/>
      <c r="DE43" s="141"/>
      <c r="DF43" s="141"/>
      <c r="DG43" s="141"/>
      <c r="DH43" s="141"/>
      <c r="DI43" s="141"/>
      <c r="DJ43" s="141"/>
      <c r="DK43" s="141"/>
      <c r="DL43" s="141"/>
      <c r="DM43" s="141"/>
      <c r="DN43" s="141"/>
      <c r="DO43" s="141"/>
      <c r="DP43" s="141"/>
      <c r="DQ43" s="141"/>
      <c r="DR43" s="141"/>
      <c r="DS43" s="141"/>
      <c r="DT43" s="141"/>
      <c r="DU43" s="141"/>
      <c r="DV43" s="141"/>
      <c r="DW43" s="141"/>
      <c r="DX43" s="141"/>
      <c r="DY43" s="141"/>
      <c r="DZ43" s="141"/>
      <c r="EA43" s="141"/>
      <c r="EB43" s="141"/>
      <c r="EC43" s="141"/>
      <c r="ED43" s="141"/>
      <c r="EE43" s="141"/>
      <c r="EF43" s="141"/>
      <c r="EG43" s="141"/>
      <c r="EH43" s="141"/>
      <c r="EI43" s="141"/>
      <c r="EJ43" s="141"/>
      <c r="EK43" s="141"/>
      <c r="EL43" s="141"/>
      <c r="EM43" s="141"/>
      <c r="EN43" s="141"/>
      <c r="EO43" s="141"/>
      <c r="EP43" s="141"/>
      <c r="EQ43" s="141"/>
      <c r="ER43" s="141"/>
      <c r="ES43" s="141"/>
      <c r="ET43" s="141"/>
      <c r="EU43" s="141"/>
      <c r="EV43" s="141"/>
      <c r="EW43" s="141"/>
      <c r="EX43" s="141"/>
      <c r="EY43" s="141"/>
      <c r="EZ43" s="141"/>
      <c r="FA43" s="141"/>
      <c r="FB43" s="141"/>
      <c r="FC43" s="141"/>
      <c r="FD43" s="141"/>
      <c r="FE43" s="141"/>
      <c r="FF43" s="141"/>
      <c r="FG43" s="141"/>
      <c r="FH43" s="141"/>
      <c r="FI43" s="141"/>
      <c r="FJ43" s="141"/>
      <c r="FK43" s="141"/>
      <c r="FL43" s="141"/>
      <c r="FM43" s="141"/>
      <c r="FN43" s="141"/>
      <c r="FO43" s="141"/>
      <c r="FP43" s="141"/>
      <c r="FQ43" s="141"/>
      <c r="FR43" s="141"/>
      <c r="FS43" s="141"/>
      <c r="FT43" s="141"/>
      <c r="FU43" s="141"/>
      <c r="FV43" s="141"/>
      <c r="FW43" s="141"/>
      <c r="FX43" s="141"/>
      <c r="FY43" s="141"/>
      <c r="FZ43" s="141"/>
      <c r="GA43" s="141"/>
      <c r="GB43" s="141"/>
      <c r="GC43" s="141"/>
      <c r="GD43" s="141"/>
      <c r="GE43" s="141"/>
      <c r="GF43" s="141"/>
      <c r="GG43" s="141"/>
      <c r="GH43" s="141"/>
      <c r="GI43" s="141"/>
      <c r="GJ43" s="141"/>
      <c r="GK43" s="141"/>
      <c r="GL43" s="141"/>
      <c r="GM43" s="141"/>
      <c r="GN43" s="141"/>
      <c r="GO43" s="141"/>
      <c r="GP43" s="141"/>
      <c r="GQ43" s="141"/>
      <c r="GR43" s="141"/>
      <c r="GS43" s="141"/>
      <c r="GT43" s="141"/>
      <c r="GU43" s="141"/>
      <c r="GV43" s="141"/>
      <c r="GW43" s="141"/>
      <c r="GX43" s="141"/>
      <c r="GY43" s="141"/>
      <c r="GZ43" s="141"/>
      <c r="HA43" s="141"/>
      <c r="HB43" s="141"/>
      <c r="HC43" s="141"/>
      <c r="HD43" s="141"/>
      <c r="HE43" s="141"/>
      <c r="HF43" s="141"/>
      <c r="HG43" s="141"/>
      <c r="HH43" s="141"/>
      <c r="HI43" s="141"/>
      <c r="HJ43" s="141"/>
      <c r="HK43" s="141"/>
      <c r="HL43" s="141"/>
      <c r="HM43" s="141"/>
      <c r="HN43" s="141"/>
      <c r="HO43" s="141"/>
      <c r="HP43" s="141"/>
      <c r="HQ43" s="141"/>
      <c r="HR43" s="141"/>
      <c r="HS43" s="141"/>
      <c r="HT43" s="141"/>
      <c r="HU43" s="141"/>
      <c r="HV43" s="141"/>
      <c r="HW43" s="141"/>
      <c r="HX43" s="141"/>
      <c r="HY43" s="141"/>
      <c r="HZ43" s="141"/>
      <c r="IA43" s="141"/>
      <c r="IB43" s="141"/>
      <c r="IC43" s="141"/>
      <c r="ID43" s="141"/>
      <c r="IE43" s="141"/>
      <c r="IF43" s="141"/>
      <c r="IG43" s="141"/>
      <c r="IH43" s="141"/>
      <c r="II43" s="141"/>
      <c r="IJ43" s="141"/>
      <c r="IK43" s="141"/>
      <c r="IL43" s="141"/>
      <c r="IM43" s="141"/>
      <c r="IN43" s="141"/>
      <c r="IO43" s="141"/>
      <c r="IP43" s="141"/>
      <c r="IQ43" s="141"/>
      <c r="IR43" s="141"/>
      <c r="IS43" s="141"/>
    </row>
    <row r="44" spans="1:6" ht="18" customHeight="1">
      <c r="A44" s="23"/>
      <c r="B44" s="192" t="s">
        <v>66</v>
      </c>
      <c r="C44" s="193"/>
      <c r="D44" s="193"/>
      <c r="E44" s="193"/>
      <c r="F44" s="194"/>
    </row>
    <row r="45" spans="1:6" ht="37.5">
      <c r="A45" s="23">
        <v>9</v>
      </c>
      <c r="B45" s="32" t="s">
        <v>1</v>
      </c>
      <c r="C45" s="176">
        <v>350</v>
      </c>
      <c r="D45" s="156">
        <v>4.1</v>
      </c>
      <c r="E45" s="158"/>
      <c r="F45" s="158"/>
    </row>
    <row r="46" spans="1:6" ht="37.5">
      <c r="A46" s="23">
        <v>10</v>
      </c>
      <c r="B46" s="32" t="s">
        <v>2</v>
      </c>
      <c r="C46" s="176">
        <v>250</v>
      </c>
      <c r="D46" s="42">
        <v>2</v>
      </c>
      <c r="E46" s="158"/>
      <c r="F46" s="158"/>
    </row>
    <row r="47" spans="1:6" ht="37.5">
      <c r="A47" s="23">
        <v>11</v>
      </c>
      <c r="B47" s="32" t="s">
        <v>3</v>
      </c>
      <c r="C47" s="176">
        <v>145</v>
      </c>
      <c r="D47" s="156">
        <v>1.2</v>
      </c>
      <c r="E47" s="158"/>
      <c r="F47" s="158"/>
    </row>
    <row r="48" spans="1:6" ht="37.5">
      <c r="A48" s="23">
        <v>12</v>
      </c>
      <c r="B48" s="32" t="s">
        <v>4</v>
      </c>
      <c r="C48" s="176">
        <v>139</v>
      </c>
      <c r="D48" s="156">
        <v>1.5</v>
      </c>
      <c r="E48" s="158"/>
      <c r="F48" s="158"/>
    </row>
    <row r="49" spans="1:6" ht="19.5" customHeight="1">
      <c r="A49" s="23"/>
      <c r="B49" s="27" t="s">
        <v>48</v>
      </c>
      <c r="C49" s="176">
        <f>SUM(C45:C48)</f>
        <v>884</v>
      </c>
      <c r="D49" s="28">
        <f>SUM(D45:D48)</f>
        <v>8.8</v>
      </c>
      <c r="E49" s="28">
        <f>SUM(E45:E48)</f>
        <v>0</v>
      </c>
      <c r="F49" s="28">
        <f>SUM(F45:F48)</f>
        <v>0</v>
      </c>
    </row>
    <row r="50" spans="1:253" s="144" customFormat="1" ht="43.5" customHeight="1">
      <c r="A50" s="23"/>
      <c r="B50" s="29" t="s">
        <v>49</v>
      </c>
      <c r="C50" s="186">
        <f>C43+C49</f>
        <v>2003.554</v>
      </c>
      <c r="D50" s="31">
        <f>D43+D49</f>
        <v>8.8</v>
      </c>
      <c r="E50" s="31">
        <f>E43+E49</f>
        <v>0</v>
      </c>
      <c r="F50" s="31">
        <f>F43+F49</f>
        <v>0</v>
      </c>
      <c r="G50" s="142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C50" s="18"/>
      <c r="BD50" s="18"/>
      <c r="BE50" s="18"/>
      <c r="BF50" s="18"/>
      <c r="BG50" s="18"/>
      <c r="BH50" s="18"/>
      <c r="BI50" s="18"/>
      <c r="BJ50" s="18"/>
      <c r="BK50" s="18"/>
      <c r="BL50" s="18"/>
      <c r="BM50" s="18"/>
      <c r="BN50" s="18"/>
      <c r="BO50" s="18"/>
      <c r="BP50" s="18"/>
      <c r="BQ50" s="18"/>
      <c r="BR50" s="18"/>
      <c r="BS50" s="18"/>
      <c r="BT50" s="18"/>
      <c r="BU50" s="18"/>
      <c r="BV50" s="18"/>
      <c r="BW50" s="18"/>
      <c r="BX50" s="18"/>
      <c r="BY50" s="18"/>
      <c r="BZ50" s="18"/>
      <c r="CA50" s="18"/>
      <c r="CB50" s="18"/>
      <c r="CC50" s="18"/>
      <c r="CD50" s="18"/>
      <c r="CE50" s="18"/>
      <c r="CF50" s="18"/>
      <c r="CG50" s="18"/>
      <c r="CH50" s="18"/>
      <c r="CI50" s="18"/>
      <c r="CJ50" s="18"/>
      <c r="CK50" s="18"/>
      <c r="CL50" s="18"/>
      <c r="CM50" s="18"/>
      <c r="CN50" s="18"/>
      <c r="CO50" s="18"/>
      <c r="CP50" s="18"/>
      <c r="CQ50" s="18"/>
      <c r="CR50" s="18"/>
      <c r="CS50" s="18"/>
      <c r="CT50" s="18"/>
      <c r="CU50" s="18"/>
      <c r="CV50" s="18"/>
      <c r="CW50" s="18"/>
      <c r="CX50" s="18"/>
      <c r="CY50" s="18"/>
      <c r="CZ50" s="18"/>
      <c r="DA50" s="18"/>
      <c r="DB50" s="18"/>
      <c r="DC50" s="18"/>
      <c r="DD50" s="18"/>
      <c r="DE50" s="18"/>
      <c r="DF50" s="18"/>
      <c r="DG50" s="18"/>
      <c r="DH50" s="18"/>
      <c r="DI50" s="18"/>
      <c r="DJ50" s="18"/>
      <c r="DK50" s="18"/>
      <c r="DL50" s="18"/>
      <c r="DM50" s="18"/>
      <c r="DN50" s="18"/>
      <c r="DO50" s="18"/>
      <c r="DP50" s="18"/>
      <c r="DQ50" s="18"/>
      <c r="DR50" s="18"/>
      <c r="DS50" s="18"/>
      <c r="DT50" s="18"/>
      <c r="DU50" s="18"/>
      <c r="DV50" s="18"/>
      <c r="DW50" s="18"/>
      <c r="DX50" s="18"/>
      <c r="DY50" s="18"/>
      <c r="DZ50" s="18"/>
      <c r="EA50" s="18"/>
      <c r="EB50" s="18"/>
      <c r="EC50" s="18"/>
      <c r="ED50" s="18"/>
      <c r="EE50" s="18"/>
      <c r="EF50" s="18"/>
      <c r="EG50" s="18"/>
      <c r="EH50" s="18"/>
      <c r="EI50" s="18"/>
      <c r="EJ50" s="18"/>
      <c r="EK50" s="18"/>
      <c r="EL50" s="18"/>
      <c r="EM50" s="18"/>
      <c r="EN50" s="18"/>
      <c r="EO50" s="18"/>
      <c r="EP50" s="18"/>
      <c r="EQ50" s="18"/>
      <c r="ER50" s="18"/>
      <c r="ES50" s="18"/>
      <c r="ET50" s="18"/>
      <c r="EU50" s="18"/>
      <c r="EV50" s="18"/>
      <c r="EW50" s="18"/>
      <c r="EX50" s="18"/>
      <c r="EY50" s="18"/>
      <c r="EZ50" s="18"/>
      <c r="FA50" s="18"/>
      <c r="FB50" s="18"/>
      <c r="FC50" s="18"/>
      <c r="FD50" s="18"/>
      <c r="FE50" s="18"/>
      <c r="FF50" s="18"/>
      <c r="FG50" s="18"/>
      <c r="FH50" s="18"/>
      <c r="FI50" s="18"/>
      <c r="FJ50" s="18"/>
      <c r="FK50" s="18"/>
      <c r="FL50" s="18"/>
      <c r="FM50" s="18"/>
      <c r="FN50" s="18"/>
      <c r="FO50" s="18"/>
      <c r="FP50" s="18"/>
      <c r="FQ50" s="18"/>
      <c r="FR50" s="18"/>
      <c r="FS50" s="18"/>
      <c r="FT50" s="18"/>
      <c r="FU50" s="18"/>
      <c r="FV50" s="18"/>
      <c r="FW50" s="18"/>
      <c r="FX50" s="18"/>
      <c r="FY50" s="18"/>
      <c r="FZ50" s="18"/>
      <c r="GA50" s="18"/>
      <c r="GB50" s="18"/>
      <c r="GC50" s="18"/>
      <c r="GD50" s="18"/>
      <c r="GE50" s="18"/>
      <c r="GF50" s="18"/>
      <c r="GG50" s="18"/>
      <c r="GH50" s="18"/>
      <c r="GI50" s="18"/>
      <c r="GJ50" s="18"/>
      <c r="GK50" s="18"/>
      <c r="GL50" s="18"/>
      <c r="GM50" s="18"/>
      <c r="GN50" s="18"/>
      <c r="GO50" s="18"/>
      <c r="GP50" s="18"/>
      <c r="GQ50" s="18"/>
      <c r="GR50" s="18"/>
      <c r="GS50" s="18"/>
      <c r="GT50" s="18"/>
      <c r="GU50" s="18"/>
      <c r="GV50" s="18"/>
      <c r="GW50" s="18"/>
      <c r="GX50" s="18"/>
      <c r="GY50" s="18"/>
      <c r="GZ50" s="18"/>
      <c r="HA50" s="18"/>
      <c r="HB50" s="18"/>
      <c r="HC50" s="18"/>
      <c r="HD50" s="18"/>
      <c r="HE50" s="18"/>
      <c r="HF50" s="18"/>
      <c r="HG50" s="18"/>
      <c r="HH50" s="18"/>
      <c r="HI50" s="18"/>
      <c r="HJ50" s="18"/>
      <c r="HK50" s="18"/>
      <c r="HL50" s="18"/>
      <c r="HM50" s="18"/>
      <c r="HN50" s="18"/>
      <c r="HO50" s="18"/>
      <c r="HP50" s="18"/>
      <c r="HQ50" s="18"/>
      <c r="HR50" s="18"/>
      <c r="HS50" s="18"/>
      <c r="HT50" s="18"/>
      <c r="HU50" s="18"/>
      <c r="HV50" s="18"/>
      <c r="HW50" s="18"/>
      <c r="HX50" s="18"/>
      <c r="HY50" s="18"/>
      <c r="HZ50" s="18"/>
      <c r="IA50" s="18"/>
      <c r="IB50" s="18"/>
      <c r="IC50" s="18"/>
      <c r="ID50" s="18"/>
      <c r="IE50" s="18"/>
      <c r="IF50" s="18"/>
      <c r="IG50" s="18"/>
      <c r="IH50" s="18"/>
      <c r="II50" s="18"/>
      <c r="IJ50" s="18"/>
      <c r="IK50" s="18"/>
      <c r="IL50" s="18"/>
      <c r="IM50" s="18"/>
      <c r="IN50" s="18"/>
      <c r="IO50" s="18"/>
      <c r="IP50" s="18"/>
      <c r="IQ50" s="18"/>
      <c r="IR50" s="18"/>
      <c r="IS50" s="18"/>
    </row>
    <row r="51" spans="1:253" s="144" customFormat="1" ht="24" customHeight="1">
      <c r="A51" s="23"/>
      <c r="B51" s="232" t="s">
        <v>78</v>
      </c>
      <c r="C51" s="232"/>
      <c r="D51" s="232"/>
      <c r="E51" s="232"/>
      <c r="F51" s="232"/>
      <c r="G51" s="142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  <c r="BC51" s="18"/>
      <c r="BD51" s="18"/>
      <c r="BE51" s="18"/>
      <c r="BF51" s="18"/>
      <c r="BG51" s="18"/>
      <c r="BH51" s="18"/>
      <c r="BI51" s="18"/>
      <c r="BJ51" s="18"/>
      <c r="BK51" s="18"/>
      <c r="BL51" s="18"/>
      <c r="BM51" s="18"/>
      <c r="BN51" s="18"/>
      <c r="BO51" s="18"/>
      <c r="BP51" s="18"/>
      <c r="BQ51" s="18"/>
      <c r="BR51" s="18"/>
      <c r="BS51" s="18"/>
      <c r="BT51" s="18"/>
      <c r="BU51" s="18"/>
      <c r="BV51" s="18"/>
      <c r="BW51" s="18"/>
      <c r="BX51" s="18"/>
      <c r="BY51" s="18"/>
      <c r="BZ51" s="18"/>
      <c r="CA51" s="18"/>
      <c r="CB51" s="18"/>
      <c r="CC51" s="18"/>
      <c r="CD51" s="18"/>
      <c r="CE51" s="18"/>
      <c r="CF51" s="18"/>
      <c r="CG51" s="18"/>
      <c r="CH51" s="18"/>
      <c r="CI51" s="18"/>
      <c r="CJ51" s="18"/>
      <c r="CK51" s="18"/>
      <c r="CL51" s="18"/>
      <c r="CM51" s="18"/>
      <c r="CN51" s="18"/>
      <c r="CO51" s="18"/>
      <c r="CP51" s="18"/>
      <c r="CQ51" s="18"/>
      <c r="CR51" s="18"/>
      <c r="CS51" s="18"/>
      <c r="CT51" s="18"/>
      <c r="CU51" s="18"/>
      <c r="CV51" s="18"/>
      <c r="CW51" s="18"/>
      <c r="CX51" s="18"/>
      <c r="CY51" s="18"/>
      <c r="CZ51" s="18"/>
      <c r="DA51" s="18"/>
      <c r="DB51" s="18"/>
      <c r="DC51" s="18"/>
      <c r="DD51" s="18"/>
      <c r="DE51" s="18"/>
      <c r="DF51" s="18"/>
      <c r="DG51" s="18"/>
      <c r="DH51" s="18"/>
      <c r="DI51" s="18"/>
      <c r="DJ51" s="18"/>
      <c r="DK51" s="18"/>
      <c r="DL51" s="18"/>
      <c r="DM51" s="18"/>
      <c r="DN51" s="18"/>
      <c r="DO51" s="18"/>
      <c r="DP51" s="18"/>
      <c r="DQ51" s="18"/>
      <c r="DR51" s="18"/>
      <c r="DS51" s="18"/>
      <c r="DT51" s="18"/>
      <c r="DU51" s="18"/>
      <c r="DV51" s="18"/>
      <c r="DW51" s="18"/>
      <c r="DX51" s="18"/>
      <c r="DY51" s="18"/>
      <c r="DZ51" s="18"/>
      <c r="EA51" s="18"/>
      <c r="EB51" s="18"/>
      <c r="EC51" s="18"/>
      <c r="ED51" s="18"/>
      <c r="EE51" s="18"/>
      <c r="EF51" s="18"/>
      <c r="EG51" s="18"/>
      <c r="EH51" s="18"/>
      <c r="EI51" s="18"/>
      <c r="EJ51" s="18"/>
      <c r="EK51" s="18"/>
      <c r="EL51" s="18"/>
      <c r="EM51" s="18"/>
      <c r="EN51" s="18"/>
      <c r="EO51" s="18"/>
      <c r="EP51" s="18"/>
      <c r="EQ51" s="18"/>
      <c r="ER51" s="18"/>
      <c r="ES51" s="18"/>
      <c r="ET51" s="18"/>
      <c r="EU51" s="18"/>
      <c r="EV51" s="18"/>
      <c r="EW51" s="18"/>
      <c r="EX51" s="18"/>
      <c r="EY51" s="18"/>
      <c r="EZ51" s="18"/>
      <c r="FA51" s="18"/>
      <c r="FB51" s="18"/>
      <c r="FC51" s="18"/>
      <c r="FD51" s="18"/>
      <c r="FE51" s="18"/>
      <c r="FF51" s="18"/>
      <c r="FG51" s="18"/>
      <c r="FH51" s="18"/>
      <c r="FI51" s="18"/>
      <c r="FJ51" s="18"/>
      <c r="FK51" s="18"/>
      <c r="FL51" s="18"/>
      <c r="FM51" s="18"/>
      <c r="FN51" s="18"/>
      <c r="FO51" s="18"/>
      <c r="FP51" s="18"/>
      <c r="FQ51" s="18"/>
      <c r="FR51" s="18"/>
      <c r="FS51" s="18"/>
      <c r="FT51" s="18"/>
      <c r="FU51" s="18"/>
      <c r="FV51" s="18"/>
      <c r="FW51" s="18"/>
      <c r="FX51" s="18"/>
      <c r="FY51" s="18"/>
      <c r="FZ51" s="18"/>
      <c r="GA51" s="18"/>
      <c r="GB51" s="18"/>
      <c r="GC51" s="18"/>
      <c r="GD51" s="18"/>
      <c r="GE51" s="18"/>
      <c r="GF51" s="18"/>
      <c r="GG51" s="18"/>
      <c r="GH51" s="18"/>
      <c r="GI51" s="18"/>
      <c r="GJ51" s="18"/>
      <c r="GK51" s="18"/>
      <c r="GL51" s="18"/>
      <c r="GM51" s="18"/>
      <c r="GN51" s="18"/>
      <c r="GO51" s="18"/>
      <c r="GP51" s="18"/>
      <c r="GQ51" s="18"/>
      <c r="GR51" s="18"/>
      <c r="GS51" s="18"/>
      <c r="GT51" s="18"/>
      <c r="GU51" s="18"/>
      <c r="GV51" s="18"/>
      <c r="GW51" s="18"/>
      <c r="GX51" s="18"/>
      <c r="GY51" s="18"/>
      <c r="GZ51" s="18"/>
      <c r="HA51" s="18"/>
      <c r="HB51" s="18"/>
      <c r="HC51" s="18"/>
      <c r="HD51" s="18"/>
      <c r="HE51" s="18"/>
      <c r="HF51" s="18"/>
      <c r="HG51" s="18"/>
      <c r="HH51" s="18"/>
      <c r="HI51" s="18"/>
      <c r="HJ51" s="18"/>
      <c r="HK51" s="18"/>
      <c r="HL51" s="18"/>
      <c r="HM51" s="18"/>
      <c r="HN51" s="18"/>
      <c r="HO51" s="18"/>
      <c r="HP51" s="18"/>
      <c r="HQ51" s="18"/>
      <c r="HR51" s="18"/>
      <c r="HS51" s="18"/>
      <c r="HT51" s="18"/>
      <c r="HU51" s="18"/>
      <c r="HV51" s="18"/>
      <c r="HW51" s="18"/>
      <c r="HX51" s="18"/>
      <c r="HY51" s="18"/>
      <c r="HZ51" s="18"/>
      <c r="IA51" s="18"/>
      <c r="IB51" s="18"/>
      <c r="IC51" s="18"/>
      <c r="ID51" s="18"/>
      <c r="IE51" s="18"/>
      <c r="IF51" s="18"/>
      <c r="IG51" s="18"/>
      <c r="IH51" s="18"/>
      <c r="II51" s="18"/>
      <c r="IJ51" s="18"/>
      <c r="IK51" s="18"/>
      <c r="IL51" s="18"/>
      <c r="IM51" s="18"/>
      <c r="IN51" s="18"/>
      <c r="IO51" s="18"/>
      <c r="IP51" s="18"/>
      <c r="IQ51" s="18"/>
      <c r="IR51" s="18"/>
      <c r="IS51" s="18"/>
    </row>
    <row r="52" spans="1:253" s="144" customFormat="1" ht="24" customHeight="1">
      <c r="A52" s="23"/>
      <c r="B52" s="204" t="s">
        <v>52</v>
      </c>
      <c r="C52" s="205"/>
      <c r="D52" s="205"/>
      <c r="E52" s="205"/>
      <c r="F52" s="206"/>
      <c r="G52" s="142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8"/>
      <c r="BB52" s="18"/>
      <c r="BC52" s="18"/>
      <c r="BD52" s="18"/>
      <c r="BE52" s="18"/>
      <c r="BF52" s="18"/>
      <c r="BG52" s="18"/>
      <c r="BH52" s="18"/>
      <c r="BI52" s="18"/>
      <c r="BJ52" s="18"/>
      <c r="BK52" s="18"/>
      <c r="BL52" s="18"/>
      <c r="BM52" s="18"/>
      <c r="BN52" s="18"/>
      <c r="BO52" s="18"/>
      <c r="BP52" s="18"/>
      <c r="BQ52" s="18"/>
      <c r="BR52" s="18"/>
      <c r="BS52" s="18"/>
      <c r="BT52" s="18"/>
      <c r="BU52" s="18"/>
      <c r="BV52" s="18"/>
      <c r="BW52" s="18"/>
      <c r="BX52" s="18"/>
      <c r="BY52" s="18"/>
      <c r="BZ52" s="18"/>
      <c r="CA52" s="18"/>
      <c r="CB52" s="18"/>
      <c r="CC52" s="18"/>
      <c r="CD52" s="18"/>
      <c r="CE52" s="18"/>
      <c r="CF52" s="18"/>
      <c r="CG52" s="18"/>
      <c r="CH52" s="18"/>
      <c r="CI52" s="18"/>
      <c r="CJ52" s="18"/>
      <c r="CK52" s="18"/>
      <c r="CL52" s="18"/>
      <c r="CM52" s="18"/>
      <c r="CN52" s="18"/>
      <c r="CO52" s="18"/>
      <c r="CP52" s="18"/>
      <c r="CQ52" s="18"/>
      <c r="CR52" s="18"/>
      <c r="CS52" s="18"/>
      <c r="CT52" s="18"/>
      <c r="CU52" s="18"/>
      <c r="CV52" s="18"/>
      <c r="CW52" s="18"/>
      <c r="CX52" s="18"/>
      <c r="CY52" s="18"/>
      <c r="CZ52" s="18"/>
      <c r="DA52" s="18"/>
      <c r="DB52" s="18"/>
      <c r="DC52" s="18"/>
      <c r="DD52" s="18"/>
      <c r="DE52" s="18"/>
      <c r="DF52" s="18"/>
      <c r="DG52" s="18"/>
      <c r="DH52" s="18"/>
      <c r="DI52" s="18"/>
      <c r="DJ52" s="18"/>
      <c r="DK52" s="18"/>
      <c r="DL52" s="18"/>
      <c r="DM52" s="18"/>
      <c r="DN52" s="18"/>
      <c r="DO52" s="18"/>
      <c r="DP52" s="18"/>
      <c r="DQ52" s="18"/>
      <c r="DR52" s="18"/>
      <c r="DS52" s="18"/>
      <c r="DT52" s="18"/>
      <c r="DU52" s="18"/>
      <c r="DV52" s="18"/>
      <c r="DW52" s="18"/>
      <c r="DX52" s="18"/>
      <c r="DY52" s="18"/>
      <c r="DZ52" s="18"/>
      <c r="EA52" s="18"/>
      <c r="EB52" s="18"/>
      <c r="EC52" s="18"/>
      <c r="ED52" s="18"/>
      <c r="EE52" s="18"/>
      <c r="EF52" s="18"/>
      <c r="EG52" s="18"/>
      <c r="EH52" s="18"/>
      <c r="EI52" s="18"/>
      <c r="EJ52" s="18"/>
      <c r="EK52" s="18"/>
      <c r="EL52" s="18"/>
      <c r="EM52" s="18"/>
      <c r="EN52" s="18"/>
      <c r="EO52" s="18"/>
      <c r="EP52" s="18"/>
      <c r="EQ52" s="18"/>
      <c r="ER52" s="18"/>
      <c r="ES52" s="18"/>
      <c r="ET52" s="18"/>
      <c r="EU52" s="18"/>
      <c r="EV52" s="18"/>
      <c r="EW52" s="18"/>
      <c r="EX52" s="18"/>
      <c r="EY52" s="18"/>
      <c r="EZ52" s="18"/>
      <c r="FA52" s="18"/>
      <c r="FB52" s="18"/>
      <c r="FC52" s="18"/>
      <c r="FD52" s="18"/>
      <c r="FE52" s="18"/>
      <c r="FF52" s="18"/>
      <c r="FG52" s="18"/>
      <c r="FH52" s="18"/>
      <c r="FI52" s="18"/>
      <c r="FJ52" s="18"/>
      <c r="FK52" s="18"/>
      <c r="FL52" s="18"/>
      <c r="FM52" s="18"/>
      <c r="FN52" s="18"/>
      <c r="FO52" s="18"/>
      <c r="FP52" s="18"/>
      <c r="FQ52" s="18"/>
      <c r="FR52" s="18"/>
      <c r="FS52" s="18"/>
      <c r="FT52" s="18"/>
      <c r="FU52" s="18"/>
      <c r="FV52" s="18"/>
      <c r="FW52" s="18"/>
      <c r="FX52" s="18"/>
      <c r="FY52" s="18"/>
      <c r="FZ52" s="18"/>
      <c r="GA52" s="18"/>
      <c r="GB52" s="18"/>
      <c r="GC52" s="18"/>
      <c r="GD52" s="18"/>
      <c r="GE52" s="18"/>
      <c r="GF52" s="18"/>
      <c r="GG52" s="18"/>
      <c r="GH52" s="18"/>
      <c r="GI52" s="18"/>
      <c r="GJ52" s="18"/>
      <c r="GK52" s="18"/>
      <c r="GL52" s="18"/>
      <c r="GM52" s="18"/>
      <c r="GN52" s="18"/>
      <c r="GO52" s="18"/>
      <c r="GP52" s="18"/>
      <c r="GQ52" s="18"/>
      <c r="GR52" s="18"/>
      <c r="GS52" s="18"/>
      <c r="GT52" s="18"/>
      <c r="GU52" s="18"/>
      <c r="GV52" s="18"/>
      <c r="GW52" s="18"/>
      <c r="GX52" s="18"/>
      <c r="GY52" s="18"/>
      <c r="GZ52" s="18"/>
      <c r="HA52" s="18"/>
      <c r="HB52" s="18"/>
      <c r="HC52" s="18"/>
      <c r="HD52" s="18"/>
      <c r="HE52" s="18"/>
      <c r="HF52" s="18"/>
      <c r="HG52" s="18"/>
      <c r="HH52" s="18"/>
      <c r="HI52" s="18"/>
      <c r="HJ52" s="18"/>
      <c r="HK52" s="18"/>
      <c r="HL52" s="18"/>
      <c r="HM52" s="18"/>
      <c r="HN52" s="18"/>
      <c r="HO52" s="18"/>
      <c r="HP52" s="18"/>
      <c r="HQ52" s="18"/>
      <c r="HR52" s="18"/>
      <c r="HS52" s="18"/>
      <c r="HT52" s="18"/>
      <c r="HU52" s="18"/>
      <c r="HV52" s="18"/>
      <c r="HW52" s="18"/>
      <c r="HX52" s="18"/>
      <c r="HY52" s="18"/>
      <c r="HZ52" s="18"/>
      <c r="IA52" s="18"/>
      <c r="IB52" s="18"/>
      <c r="IC52" s="18"/>
      <c r="ID52" s="18"/>
      <c r="IE52" s="18"/>
      <c r="IF52" s="18"/>
      <c r="IG52" s="18"/>
      <c r="IH52" s="18"/>
      <c r="II52" s="18"/>
      <c r="IJ52" s="18"/>
      <c r="IK52" s="18"/>
      <c r="IL52" s="18"/>
      <c r="IM52" s="18"/>
      <c r="IN52" s="18"/>
      <c r="IO52" s="18"/>
      <c r="IP52" s="18"/>
      <c r="IQ52" s="18"/>
      <c r="IR52" s="18"/>
      <c r="IS52" s="18"/>
    </row>
    <row r="53" spans="1:253" s="144" customFormat="1" ht="37.5">
      <c r="A53" s="23">
        <v>13</v>
      </c>
      <c r="B53" s="32" t="s">
        <v>268</v>
      </c>
      <c r="C53" s="170">
        <v>789</v>
      </c>
      <c r="D53" s="28"/>
      <c r="E53" s="28"/>
      <c r="F53" s="28">
        <v>1821.9</v>
      </c>
      <c r="G53" s="142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8"/>
      <c r="BD53" s="18"/>
      <c r="BE53" s="18"/>
      <c r="BF53" s="18"/>
      <c r="BG53" s="18"/>
      <c r="BH53" s="18"/>
      <c r="BI53" s="18"/>
      <c r="BJ53" s="18"/>
      <c r="BK53" s="18"/>
      <c r="BL53" s="18"/>
      <c r="BM53" s="18"/>
      <c r="BN53" s="18"/>
      <c r="BO53" s="18"/>
      <c r="BP53" s="18"/>
      <c r="BQ53" s="18"/>
      <c r="BR53" s="18"/>
      <c r="BS53" s="18"/>
      <c r="BT53" s="18"/>
      <c r="BU53" s="18"/>
      <c r="BV53" s="18"/>
      <c r="BW53" s="18"/>
      <c r="BX53" s="18"/>
      <c r="BY53" s="18"/>
      <c r="BZ53" s="18"/>
      <c r="CA53" s="18"/>
      <c r="CB53" s="18"/>
      <c r="CC53" s="18"/>
      <c r="CD53" s="18"/>
      <c r="CE53" s="18"/>
      <c r="CF53" s="18"/>
      <c r="CG53" s="18"/>
      <c r="CH53" s="18"/>
      <c r="CI53" s="18"/>
      <c r="CJ53" s="18"/>
      <c r="CK53" s="18"/>
      <c r="CL53" s="18"/>
      <c r="CM53" s="18"/>
      <c r="CN53" s="18"/>
      <c r="CO53" s="18"/>
      <c r="CP53" s="18"/>
      <c r="CQ53" s="18"/>
      <c r="CR53" s="18"/>
      <c r="CS53" s="18"/>
      <c r="CT53" s="18"/>
      <c r="CU53" s="18"/>
      <c r="CV53" s="18"/>
      <c r="CW53" s="18"/>
      <c r="CX53" s="18"/>
      <c r="CY53" s="18"/>
      <c r="CZ53" s="18"/>
      <c r="DA53" s="18"/>
      <c r="DB53" s="18"/>
      <c r="DC53" s="18"/>
      <c r="DD53" s="18"/>
      <c r="DE53" s="18"/>
      <c r="DF53" s="18"/>
      <c r="DG53" s="18"/>
      <c r="DH53" s="18"/>
      <c r="DI53" s="18"/>
      <c r="DJ53" s="18"/>
      <c r="DK53" s="18"/>
      <c r="DL53" s="18"/>
      <c r="DM53" s="18"/>
      <c r="DN53" s="18"/>
      <c r="DO53" s="18"/>
      <c r="DP53" s="18"/>
      <c r="DQ53" s="18"/>
      <c r="DR53" s="18"/>
      <c r="DS53" s="18"/>
      <c r="DT53" s="18"/>
      <c r="DU53" s="18"/>
      <c r="DV53" s="18"/>
      <c r="DW53" s="18"/>
      <c r="DX53" s="18"/>
      <c r="DY53" s="18"/>
      <c r="DZ53" s="18"/>
      <c r="EA53" s="18"/>
      <c r="EB53" s="18"/>
      <c r="EC53" s="18"/>
      <c r="ED53" s="18"/>
      <c r="EE53" s="18"/>
      <c r="EF53" s="18"/>
      <c r="EG53" s="18"/>
      <c r="EH53" s="18"/>
      <c r="EI53" s="18"/>
      <c r="EJ53" s="18"/>
      <c r="EK53" s="18"/>
      <c r="EL53" s="18"/>
      <c r="EM53" s="18"/>
      <c r="EN53" s="18"/>
      <c r="EO53" s="18"/>
      <c r="EP53" s="18"/>
      <c r="EQ53" s="18"/>
      <c r="ER53" s="18"/>
      <c r="ES53" s="18"/>
      <c r="ET53" s="18"/>
      <c r="EU53" s="18"/>
      <c r="EV53" s="18"/>
      <c r="EW53" s="18"/>
      <c r="EX53" s="18"/>
      <c r="EY53" s="18"/>
      <c r="EZ53" s="18"/>
      <c r="FA53" s="18"/>
      <c r="FB53" s="18"/>
      <c r="FC53" s="18"/>
      <c r="FD53" s="18"/>
      <c r="FE53" s="18"/>
      <c r="FF53" s="18"/>
      <c r="FG53" s="18"/>
      <c r="FH53" s="18"/>
      <c r="FI53" s="18"/>
      <c r="FJ53" s="18"/>
      <c r="FK53" s="18"/>
      <c r="FL53" s="18"/>
      <c r="FM53" s="18"/>
      <c r="FN53" s="18"/>
      <c r="FO53" s="18"/>
      <c r="FP53" s="18"/>
      <c r="FQ53" s="18"/>
      <c r="FR53" s="18"/>
      <c r="FS53" s="18"/>
      <c r="FT53" s="18"/>
      <c r="FU53" s="18"/>
      <c r="FV53" s="18"/>
      <c r="FW53" s="18"/>
      <c r="FX53" s="18"/>
      <c r="FY53" s="18"/>
      <c r="FZ53" s="18"/>
      <c r="GA53" s="18"/>
      <c r="GB53" s="18"/>
      <c r="GC53" s="18"/>
      <c r="GD53" s="18"/>
      <c r="GE53" s="18"/>
      <c r="GF53" s="18"/>
      <c r="GG53" s="18"/>
      <c r="GH53" s="18"/>
      <c r="GI53" s="18"/>
      <c r="GJ53" s="18"/>
      <c r="GK53" s="18"/>
      <c r="GL53" s="18"/>
      <c r="GM53" s="18"/>
      <c r="GN53" s="18"/>
      <c r="GO53" s="18"/>
      <c r="GP53" s="18"/>
      <c r="GQ53" s="18"/>
      <c r="GR53" s="18"/>
      <c r="GS53" s="18"/>
      <c r="GT53" s="18"/>
      <c r="GU53" s="18"/>
      <c r="GV53" s="18"/>
      <c r="GW53" s="18"/>
      <c r="GX53" s="18"/>
      <c r="GY53" s="18"/>
      <c r="GZ53" s="18"/>
      <c r="HA53" s="18"/>
      <c r="HB53" s="18"/>
      <c r="HC53" s="18"/>
      <c r="HD53" s="18"/>
      <c r="HE53" s="18"/>
      <c r="HF53" s="18"/>
      <c r="HG53" s="18"/>
      <c r="HH53" s="18"/>
      <c r="HI53" s="18"/>
      <c r="HJ53" s="18"/>
      <c r="HK53" s="18"/>
      <c r="HL53" s="18"/>
      <c r="HM53" s="18"/>
      <c r="HN53" s="18"/>
      <c r="HO53" s="18"/>
      <c r="HP53" s="18"/>
      <c r="HQ53" s="18"/>
      <c r="HR53" s="18"/>
      <c r="HS53" s="18"/>
      <c r="HT53" s="18"/>
      <c r="HU53" s="18"/>
      <c r="HV53" s="18"/>
      <c r="HW53" s="18"/>
      <c r="HX53" s="18"/>
      <c r="HY53" s="18"/>
      <c r="HZ53" s="18"/>
      <c r="IA53" s="18"/>
      <c r="IB53" s="18"/>
      <c r="IC53" s="18"/>
      <c r="ID53" s="18"/>
      <c r="IE53" s="18"/>
      <c r="IF53" s="18"/>
      <c r="IG53" s="18"/>
      <c r="IH53" s="18"/>
      <c r="II53" s="18"/>
      <c r="IJ53" s="18"/>
      <c r="IK53" s="18"/>
      <c r="IL53" s="18"/>
      <c r="IM53" s="18"/>
      <c r="IN53" s="18"/>
      <c r="IO53" s="18"/>
      <c r="IP53" s="18"/>
      <c r="IQ53" s="18"/>
      <c r="IR53" s="18"/>
      <c r="IS53" s="18"/>
    </row>
    <row r="54" spans="1:253" s="144" customFormat="1" ht="24" customHeight="1">
      <c r="A54" s="23"/>
      <c r="B54" s="27" t="s">
        <v>48</v>
      </c>
      <c r="C54" s="170">
        <f>SUM(C53:C53)</f>
        <v>789</v>
      </c>
      <c r="D54" s="28">
        <f>SUM(D53:D53)</f>
        <v>0</v>
      </c>
      <c r="E54" s="28">
        <f>SUM(E53:E53)</f>
        <v>0</v>
      </c>
      <c r="F54" s="28">
        <f>SUM(F53:F53)</f>
        <v>1821.9</v>
      </c>
      <c r="G54" s="142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X54" s="18"/>
      <c r="AY54" s="18"/>
      <c r="AZ54" s="18"/>
      <c r="BA54" s="18"/>
      <c r="BB54" s="18"/>
      <c r="BC54" s="18"/>
      <c r="BD54" s="18"/>
      <c r="BE54" s="18"/>
      <c r="BF54" s="18"/>
      <c r="BG54" s="18"/>
      <c r="BH54" s="18"/>
      <c r="BI54" s="18"/>
      <c r="BJ54" s="18"/>
      <c r="BK54" s="18"/>
      <c r="BL54" s="18"/>
      <c r="BM54" s="18"/>
      <c r="BN54" s="18"/>
      <c r="BO54" s="18"/>
      <c r="BP54" s="18"/>
      <c r="BQ54" s="18"/>
      <c r="BR54" s="18"/>
      <c r="BS54" s="18"/>
      <c r="BT54" s="18"/>
      <c r="BU54" s="18"/>
      <c r="BV54" s="18"/>
      <c r="BW54" s="18"/>
      <c r="BX54" s="18"/>
      <c r="BY54" s="18"/>
      <c r="BZ54" s="18"/>
      <c r="CA54" s="18"/>
      <c r="CB54" s="18"/>
      <c r="CC54" s="18"/>
      <c r="CD54" s="18"/>
      <c r="CE54" s="18"/>
      <c r="CF54" s="18"/>
      <c r="CG54" s="18"/>
      <c r="CH54" s="18"/>
      <c r="CI54" s="18"/>
      <c r="CJ54" s="18"/>
      <c r="CK54" s="18"/>
      <c r="CL54" s="18"/>
      <c r="CM54" s="18"/>
      <c r="CN54" s="18"/>
      <c r="CO54" s="18"/>
      <c r="CP54" s="18"/>
      <c r="CQ54" s="18"/>
      <c r="CR54" s="18"/>
      <c r="CS54" s="18"/>
      <c r="CT54" s="18"/>
      <c r="CU54" s="18"/>
      <c r="CV54" s="18"/>
      <c r="CW54" s="18"/>
      <c r="CX54" s="18"/>
      <c r="CY54" s="18"/>
      <c r="CZ54" s="18"/>
      <c r="DA54" s="18"/>
      <c r="DB54" s="18"/>
      <c r="DC54" s="18"/>
      <c r="DD54" s="18"/>
      <c r="DE54" s="18"/>
      <c r="DF54" s="18"/>
      <c r="DG54" s="18"/>
      <c r="DH54" s="18"/>
      <c r="DI54" s="18"/>
      <c r="DJ54" s="18"/>
      <c r="DK54" s="18"/>
      <c r="DL54" s="18"/>
      <c r="DM54" s="18"/>
      <c r="DN54" s="18"/>
      <c r="DO54" s="18"/>
      <c r="DP54" s="18"/>
      <c r="DQ54" s="18"/>
      <c r="DR54" s="18"/>
      <c r="DS54" s="18"/>
      <c r="DT54" s="18"/>
      <c r="DU54" s="18"/>
      <c r="DV54" s="18"/>
      <c r="DW54" s="18"/>
      <c r="DX54" s="18"/>
      <c r="DY54" s="18"/>
      <c r="DZ54" s="18"/>
      <c r="EA54" s="18"/>
      <c r="EB54" s="18"/>
      <c r="EC54" s="18"/>
      <c r="ED54" s="18"/>
      <c r="EE54" s="18"/>
      <c r="EF54" s="18"/>
      <c r="EG54" s="18"/>
      <c r="EH54" s="18"/>
      <c r="EI54" s="18"/>
      <c r="EJ54" s="18"/>
      <c r="EK54" s="18"/>
      <c r="EL54" s="18"/>
      <c r="EM54" s="18"/>
      <c r="EN54" s="18"/>
      <c r="EO54" s="18"/>
      <c r="EP54" s="18"/>
      <c r="EQ54" s="18"/>
      <c r="ER54" s="18"/>
      <c r="ES54" s="18"/>
      <c r="ET54" s="18"/>
      <c r="EU54" s="18"/>
      <c r="EV54" s="18"/>
      <c r="EW54" s="18"/>
      <c r="EX54" s="18"/>
      <c r="EY54" s="18"/>
      <c r="EZ54" s="18"/>
      <c r="FA54" s="18"/>
      <c r="FB54" s="18"/>
      <c r="FC54" s="18"/>
      <c r="FD54" s="18"/>
      <c r="FE54" s="18"/>
      <c r="FF54" s="18"/>
      <c r="FG54" s="18"/>
      <c r="FH54" s="18"/>
      <c r="FI54" s="18"/>
      <c r="FJ54" s="18"/>
      <c r="FK54" s="18"/>
      <c r="FL54" s="18"/>
      <c r="FM54" s="18"/>
      <c r="FN54" s="18"/>
      <c r="FO54" s="18"/>
      <c r="FP54" s="18"/>
      <c r="FQ54" s="18"/>
      <c r="FR54" s="18"/>
      <c r="FS54" s="18"/>
      <c r="FT54" s="18"/>
      <c r="FU54" s="18"/>
      <c r="FV54" s="18"/>
      <c r="FW54" s="18"/>
      <c r="FX54" s="18"/>
      <c r="FY54" s="18"/>
      <c r="FZ54" s="18"/>
      <c r="GA54" s="18"/>
      <c r="GB54" s="18"/>
      <c r="GC54" s="18"/>
      <c r="GD54" s="18"/>
      <c r="GE54" s="18"/>
      <c r="GF54" s="18"/>
      <c r="GG54" s="18"/>
      <c r="GH54" s="18"/>
      <c r="GI54" s="18"/>
      <c r="GJ54" s="18"/>
      <c r="GK54" s="18"/>
      <c r="GL54" s="18"/>
      <c r="GM54" s="18"/>
      <c r="GN54" s="18"/>
      <c r="GO54" s="18"/>
      <c r="GP54" s="18"/>
      <c r="GQ54" s="18"/>
      <c r="GR54" s="18"/>
      <c r="GS54" s="18"/>
      <c r="GT54" s="18"/>
      <c r="GU54" s="18"/>
      <c r="GV54" s="18"/>
      <c r="GW54" s="18"/>
      <c r="GX54" s="18"/>
      <c r="GY54" s="18"/>
      <c r="GZ54" s="18"/>
      <c r="HA54" s="18"/>
      <c r="HB54" s="18"/>
      <c r="HC54" s="18"/>
      <c r="HD54" s="18"/>
      <c r="HE54" s="18"/>
      <c r="HF54" s="18"/>
      <c r="HG54" s="18"/>
      <c r="HH54" s="18"/>
      <c r="HI54" s="18"/>
      <c r="HJ54" s="18"/>
      <c r="HK54" s="18"/>
      <c r="HL54" s="18"/>
      <c r="HM54" s="18"/>
      <c r="HN54" s="18"/>
      <c r="HO54" s="18"/>
      <c r="HP54" s="18"/>
      <c r="HQ54" s="18"/>
      <c r="HR54" s="18"/>
      <c r="HS54" s="18"/>
      <c r="HT54" s="18"/>
      <c r="HU54" s="18"/>
      <c r="HV54" s="18"/>
      <c r="HW54" s="18"/>
      <c r="HX54" s="18"/>
      <c r="HY54" s="18"/>
      <c r="HZ54" s="18"/>
      <c r="IA54" s="18"/>
      <c r="IB54" s="18"/>
      <c r="IC54" s="18"/>
      <c r="ID54" s="18"/>
      <c r="IE54" s="18"/>
      <c r="IF54" s="18"/>
      <c r="IG54" s="18"/>
      <c r="IH54" s="18"/>
      <c r="II54" s="18"/>
      <c r="IJ54" s="18"/>
      <c r="IK54" s="18"/>
      <c r="IL54" s="18"/>
      <c r="IM54" s="18"/>
      <c r="IN54" s="18"/>
      <c r="IO54" s="18"/>
      <c r="IP54" s="18"/>
      <c r="IQ54" s="18"/>
      <c r="IR54" s="18"/>
      <c r="IS54" s="18"/>
    </row>
    <row r="55" spans="1:253" s="154" customFormat="1" ht="24" customHeight="1">
      <c r="A55" s="161"/>
      <c r="B55" s="229" t="s">
        <v>75</v>
      </c>
      <c r="C55" s="230"/>
      <c r="D55" s="230"/>
      <c r="E55" s="230"/>
      <c r="F55" s="231"/>
      <c r="G55" s="162"/>
      <c r="H55" s="141"/>
      <c r="I55" s="141"/>
      <c r="J55" s="141"/>
      <c r="K55" s="141"/>
      <c r="L55" s="141"/>
      <c r="M55" s="141"/>
      <c r="N55" s="141"/>
      <c r="O55" s="141"/>
      <c r="P55" s="141"/>
      <c r="Q55" s="141"/>
      <c r="R55" s="141"/>
      <c r="S55" s="141"/>
      <c r="T55" s="141"/>
      <c r="U55" s="141"/>
      <c r="V55" s="141"/>
      <c r="W55" s="141"/>
      <c r="X55" s="141"/>
      <c r="Y55" s="141"/>
      <c r="Z55" s="141"/>
      <c r="AA55" s="141"/>
      <c r="AB55" s="141"/>
      <c r="AC55" s="141"/>
      <c r="AD55" s="141"/>
      <c r="AE55" s="141"/>
      <c r="AF55" s="141"/>
      <c r="AG55" s="141"/>
      <c r="AH55" s="141"/>
      <c r="AI55" s="141"/>
      <c r="AJ55" s="141"/>
      <c r="AK55" s="141"/>
      <c r="AL55" s="141"/>
      <c r="AM55" s="141"/>
      <c r="AN55" s="141"/>
      <c r="AO55" s="141"/>
      <c r="AP55" s="141"/>
      <c r="AQ55" s="141"/>
      <c r="AR55" s="141"/>
      <c r="AS55" s="141"/>
      <c r="AT55" s="141"/>
      <c r="AU55" s="141"/>
      <c r="AV55" s="141"/>
      <c r="AW55" s="141"/>
      <c r="AX55" s="141"/>
      <c r="AY55" s="141"/>
      <c r="AZ55" s="141"/>
      <c r="BA55" s="141"/>
      <c r="BB55" s="141"/>
      <c r="BC55" s="141"/>
      <c r="BD55" s="141"/>
      <c r="BE55" s="141"/>
      <c r="BF55" s="141"/>
      <c r="BG55" s="141"/>
      <c r="BH55" s="141"/>
      <c r="BI55" s="141"/>
      <c r="BJ55" s="141"/>
      <c r="BK55" s="141"/>
      <c r="BL55" s="141"/>
      <c r="BM55" s="141"/>
      <c r="BN55" s="141"/>
      <c r="BO55" s="141"/>
      <c r="BP55" s="141"/>
      <c r="BQ55" s="141"/>
      <c r="BR55" s="141"/>
      <c r="BS55" s="141"/>
      <c r="BT55" s="141"/>
      <c r="BU55" s="141"/>
      <c r="BV55" s="141"/>
      <c r="BW55" s="141"/>
      <c r="BX55" s="141"/>
      <c r="BY55" s="141"/>
      <c r="BZ55" s="141"/>
      <c r="CA55" s="141"/>
      <c r="CB55" s="141"/>
      <c r="CC55" s="141"/>
      <c r="CD55" s="141"/>
      <c r="CE55" s="141"/>
      <c r="CF55" s="141"/>
      <c r="CG55" s="141"/>
      <c r="CH55" s="141"/>
      <c r="CI55" s="141"/>
      <c r="CJ55" s="141"/>
      <c r="CK55" s="141"/>
      <c r="CL55" s="141"/>
      <c r="CM55" s="141"/>
      <c r="CN55" s="141"/>
      <c r="CO55" s="141"/>
      <c r="CP55" s="141"/>
      <c r="CQ55" s="141"/>
      <c r="CR55" s="141"/>
      <c r="CS55" s="141"/>
      <c r="CT55" s="141"/>
      <c r="CU55" s="141"/>
      <c r="CV55" s="141"/>
      <c r="CW55" s="141"/>
      <c r="CX55" s="141"/>
      <c r="CY55" s="141"/>
      <c r="CZ55" s="141"/>
      <c r="DA55" s="141"/>
      <c r="DB55" s="141"/>
      <c r="DC55" s="141"/>
      <c r="DD55" s="141"/>
      <c r="DE55" s="141"/>
      <c r="DF55" s="141"/>
      <c r="DG55" s="141"/>
      <c r="DH55" s="141"/>
      <c r="DI55" s="141"/>
      <c r="DJ55" s="141"/>
      <c r="DK55" s="141"/>
      <c r="DL55" s="141"/>
      <c r="DM55" s="141"/>
      <c r="DN55" s="141"/>
      <c r="DO55" s="141"/>
      <c r="DP55" s="141"/>
      <c r="DQ55" s="141"/>
      <c r="DR55" s="141"/>
      <c r="DS55" s="141"/>
      <c r="DT55" s="141"/>
      <c r="DU55" s="141"/>
      <c r="DV55" s="141"/>
      <c r="DW55" s="141"/>
      <c r="DX55" s="141"/>
      <c r="DY55" s="141"/>
      <c r="DZ55" s="141"/>
      <c r="EA55" s="141"/>
      <c r="EB55" s="141"/>
      <c r="EC55" s="141"/>
      <c r="ED55" s="141"/>
      <c r="EE55" s="141"/>
      <c r="EF55" s="141"/>
      <c r="EG55" s="141"/>
      <c r="EH55" s="141"/>
      <c r="EI55" s="141"/>
      <c r="EJ55" s="141"/>
      <c r="EK55" s="141"/>
      <c r="EL55" s="141"/>
      <c r="EM55" s="141"/>
      <c r="EN55" s="141"/>
      <c r="EO55" s="141"/>
      <c r="EP55" s="141"/>
      <c r="EQ55" s="141"/>
      <c r="ER55" s="141"/>
      <c r="ES55" s="141"/>
      <c r="ET55" s="141"/>
      <c r="EU55" s="141"/>
      <c r="EV55" s="141"/>
      <c r="EW55" s="141"/>
      <c r="EX55" s="141"/>
      <c r="EY55" s="141"/>
      <c r="EZ55" s="141"/>
      <c r="FA55" s="141"/>
      <c r="FB55" s="141"/>
      <c r="FC55" s="141"/>
      <c r="FD55" s="141"/>
      <c r="FE55" s="141"/>
      <c r="FF55" s="141"/>
      <c r="FG55" s="141"/>
      <c r="FH55" s="141"/>
      <c r="FI55" s="141"/>
      <c r="FJ55" s="141"/>
      <c r="FK55" s="141"/>
      <c r="FL55" s="141"/>
      <c r="FM55" s="141"/>
      <c r="FN55" s="141"/>
      <c r="FO55" s="141"/>
      <c r="FP55" s="141"/>
      <c r="FQ55" s="141"/>
      <c r="FR55" s="141"/>
      <c r="FS55" s="141"/>
      <c r="FT55" s="141"/>
      <c r="FU55" s="141"/>
      <c r="FV55" s="141"/>
      <c r="FW55" s="141"/>
      <c r="FX55" s="141"/>
      <c r="FY55" s="141"/>
      <c r="FZ55" s="141"/>
      <c r="GA55" s="141"/>
      <c r="GB55" s="141"/>
      <c r="GC55" s="141"/>
      <c r="GD55" s="141"/>
      <c r="GE55" s="141"/>
      <c r="GF55" s="141"/>
      <c r="GG55" s="141"/>
      <c r="GH55" s="141"/>
      <c r="GI55" s="141"/>
      <c r="GJ55" s="141"/>
      <c r="GK55" s="141"/>
      <c r="GL55" s="141"/>
      <c r="GM55" s="141"/>
      <c r="GN55" s="141"/>
      <c r="GO55" s="141"/>
      <c r="GP55" s="141"/>
      <c r="GQ55" s="141"/>
      <c r="GR55" s="141"/>
      <c r="GS55" s="141"/>
      <c r="GT55" s="141"/>
      <c r="GU55" s="141"/>
      <c r="GV55" s="141"/>
      <c r="GW55" s="141"/>
      <c r="GX55" s="141"/>
      <c r="GY55" s="141"/>
      <c r="GZ55" s="141"/>
      <c r="HA55" s="141"/>
      <c r="HB55" s="141"/>
      <c r="HC55" s="141"/>
      <c r="HD55" s="141"/>
      <c r="HE55" s="141"/>
      <c r="HF55" s="141"/>
      <c r="HG55" s="141"/>
      <c r="HH55" s="141"/>
      <c r="HI55" s="141"/>
      <c r="HJ55" s="141"/>
      <c r="HK55" s="141"/>
      <c r="HL55" s="141"/>
      <c r="HM55" s="141"/>
      <c r="HN55" s="141"/>
      <c r="HO55" s="141"/>
      <c r="HP55" s="141"/>
      <c r="HQ55" s="141"/>
      <c r="HR55" s="141"/>
      <c r="HS55" s="141"/>
      <c r="HT55" s="141"/>
      <c r="HU55" s="141"/>
      <c r="HV55" s="141"/>
      <c r="HW55" s="141"/>
      <c r="HX55" s="141"/>
      <c r="HY55" s="141"/>
      <c r="HZ55" s="141"/>
      <c r="IA55" s="141"/>
      <c r="IB55" s="141"/>
      <c r="IC55" s="141"/>
      <c r="ID55" s="141"/>
      <c r="IE55" s="141"/>
      <c r="IF55" s="141"/>
      <c r="IG55" s="141"/>
      <c r="IH55" s="141"/>
      <c r="II55" s="141"/>
      <c r="IJ55" s="141"/>
      <c r="IK55" s="141"/>
      <c r="IL55" s="141"/>
      <c r="IM55" s="141"/>
      <c r="IN55" s="141"/>
      <c r="IO55" s="141"/>
      <c r="IP55" s="141"/>
      <c r="IQ55" s="141"/>
      <c r="IR55" s="141"/>
      <c r="IS55" s="141"/>
    </row>
    <row r="56" spans="1:253" s="144" customFormat="1" ht="37.5">
      <c r="A56" s="163">
        <v>14</v>
      </c>
      <c r="B56" s="164" t="s">
        <v>267</v>
      </c>
      <c r="C56" s="172">
        <v>360</v>
      </c>
      <c r="D56" s="165"/>
      <c r="E56" s="166"/>
      <c r="F56" s="165">
        <v>4335</v>
      </c>
      <c r="G56" s="162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8"/>
      <c r="AS56" s="18"/>
      <c r="AT56" s="18"/>
      <c r="AU56" s="18"/>
      <c r="AV56" s="18"/>
      <c r="AW56" s="18"/>
      <c r="AX56" s="18"/>
      <c r="AY56" s="18"/>
      <c r="AZ56" s="18"/>
      <c r="BA56" s="18"/>
      <c r="BB56" s="18"/>
      <c r="BC56" s="18"/>
      <c r="BD56" s="18"/>
      <c r="BE56" s="18"/>
      <c r="BF56" s="18"/>
      <c r="BG56" s="18"/>
      <c r="BH56" s="18"/>
      <c r="BI56" s="18"/>
      <c r="BJ56" s="18"/>
      <c r="BK56" s="18"/>
      <c r="BL56" s="18"/>
      <c r="BM56" s="18"/>
      <c r="BN56" s="18"/>
      <c r="BO56" s="18"/>
      <c r="BP56" s="18"/>
      <c r="BQ56" s="18"/>
      <c r="BR56" s="18"/>
      <c r="BS56" s="18"/>
      <c r="BT56" s="18"/>
      <c r="BU56" s="18"/>
      <c r="BV56" s="18"/>
      <c r="BW56" s="18"/>
      <c r="BX56" s="18"/>
      <c r="BY56" s="18"/>
      <c r="BZ56" s="18"/>
      <c r="CA56" s="18"/>
      <c r="CB56" s="18"/>
      <c r="CC56" s="18"/>
      <c r="CD56" s="18"/>
      <c r="CE56" s="18"/>
      <c r="CF56" s="18"/>
      <c r="CG56" s="18"/>
      <c r="CH56" s="18"/>
      <c r="CI56" s="18"/>
      <c r="CJ56" s="18"/>
      <c r="CK56" s="18"/>
      <c r="CL56" s="18"/>
      <c r="CM56" s="18"/>
      <c r="CN56" s="18"/>
      <c r="CO56" s="18"/>
      <c r="CP56" s="18"/>
      <c r="CQ56" s="18"/>
      <c r="CR56" s="18"/>
      <c r="CS56" s="18"/>
      <c r="CT56" s="18"/>
      <c r="CU56" s="18"/>
      <c r="CV56" s="18"/>
      <c r="CW56" s="18"/>
      <c r="CX56" s="18"/>
      <c r="CY56" s="18"/>
      <c r="CZ56" s="18"/>
      <c r="DA56" s="18"/>
      <c r="DB56" s="18"/>
      <c r="DC56" s="18"/>
      <c r="DD56" s="18"/>
      <c r="DE56" s="18"/>
      <c r="DF56" s="18"/>
      <c r="DG56" s="18"/>
      <c r="DH56" s="18"/>
      <c r="DI56" s="18"/>
      <c r="DJ56" s="18"/>
      <c r="DK56" s="18"/>
      <c r="DL56" s="18"/>
      <c r="DM56" s="18"/>
      <c r="DN56" s="18"/>
      <c r="DO56" s="18"/>
      <c r="DP56" s="18"/>
      <c r="DQ56" s="18"/>
      <c r="DR56" s="18"/>
      <c r="DS56" s="18"/>
      <c r="DT56" s="18"/>
      <c r="DU56" s="18"/>
      <c r="DV56" s="18"/>
      <c r="DW56" s="18"/>
      <c r="DX56" s="18"/>
      <c r="DY56" s="18"/>
      <c r="DZ56" s="18"/>
      <c r="EA56" s="18"/>
      <c r="EB56" s="18"/>
      <c r="EC56" s="18"/>
      <c r="ED56" s="18"/>
      <c r="EE56" s="18"/>
      <c r="EF56" s="18"/>
      <c r="EG56" s="18"/>
      <c r="EH56" s="18"/>
      <c r="EI56" s="18"/>
      <c r="EJ56" s="18"/>
      <c r="EK56" s="18"/>
      <c r="EL56" s="18"/>
      <c r="EM56" s="18"/>
      <c r="EN56" s="18"/>
      <c r="EO56" s="18"/>
      <c r="EP56" s="18"/>
      <c r="EQ56" s="18"/>
      <c r="ER56" s="18"/>
      <c r="ES56" s="18"/>
      <c r="ET56" s="18"/>
      <c r="EU56" s="18"/>
      <c r="EV56" s="18"/>
      <c r="EW56" s="18"/>
      <c r="EX56" s="18"/>
      <c r="EY56" s="18"/>
      <c r="EZ56" s="18"/>
      <c r="FA56" s="18"/>
      <c r="FB56" s="18"/>
      <c r="FC56" s="18"/>
      <c r="FD56" s="18"/>
      <c r="FE56" s="18"/>
      <c r="FF56" s="18"/>
      <c r="FG56" s="18"/>
      <c r="FH56" s="18"/>
      <c r="FI56" s="18"/>
      <c r="FJ56" s="18"/>
      <c r="FK56" s="18"/>
      <c r="FL56" s="18"/>
      <c r="FM56" s="18"/>
      <c r="FN56" s="18"/>
      <c r="FO56" s="18"/>
      <c r="FP56" s="18"/>
      <c r="FQ56" s="18"/>
      <c r="FR56" s="18"/>
      <c r="FS56" s="18"/>
      <c r="FT56" s="18"/>
      <c r="FU56" s="18"/>
      <c r="FV56" s="18"/>
      <c r="FW56" s="18"/>
      <c r="FX56" s="18"/>
      <c r="FY56" s="18"/>
      <c r="FZ56" s="18"/>
      <c r="GA56" s="18"/>
      <c r="GB56" s="18"/>
      <c r="GC56" s="18"/>
      <c r="GD56" s="18"/>
      <c r="GE56" s="18"/>
      <c r="GF56" s="18"/>
      <c r="GG56" s="18"/>
      <c r="GH56" s="18"/>
      <c r="GI56" s="18"/>
      <c r="GJ56" s="18"/>
      <c r="GK56" s="18"/>
      <c r="GL56" s="18"/>
      <c r="GM56" s="18"/>
      <c r="GN56" s="18"/>
      <c r="GO56" s="18"/>
      <c r="GP56" s="18"/>
      <c r="GQ56" s="18"/>
      <c r="GR56" s="18"/>
      <c r="GS56" s="18"/>
      <c r="GT56" s="18"/>
      <c r="GU56" s="18"/>
      <c r="GV56" s="18"/>
      <c r="GW56" s="18"/>
      <c r="GX56" s="18"/>
      <c r="GY56" s="18"/>
      <c r="GZ56" s="18"/>
      <c r="HA56" s="18"/>
      <c r="HB56" s="18"/>
      <c r="HC56" s="18"/>
      <c r="HD56" s="18"/>
      <c r="HE56" s="18"/>
      <c r="HF56" s="18"/>
      <c r="HG56" s="18"/>
      <c r="HH56" s="18"/>
      <c r="HI56" s="18"/>
      <c r="HJ56" s="18"/>
      <c r="HK56" s="18"/>
      <c r="HL56" s="18"/>
      <c r="HM56" s="18"/>
      <c r="HN56" s="18"/>
      <c r="HO56" s="18"/>
      <c r="HP56" s="18"/>
      <c r="HQ56" s="18"/>
      <c r="HR56" s="18"/>
      <c r="HS56" s="18"/>
      <c r="HT56" s="18"/>
      <c r="HU56" s="18"/>
      <c r="HV56" s="18"/>
      <c r="HW56" s="18"/>
      <c r="HX56" s="18"/>
      <c r="HY56" s="18"/>
      <c r="HZ56" s="18"/>
      <c r="IA56" s="18"/>
      <c r="IB56" s="18"/>
      <c r="IC56" s="18"/>
      <c r="ID56" s="18"/>
      <c r="IE56" s="18"/>
      <c r="IF56" s="18"/>
      <c r="IG56" s="18"/>
      <c r="IH56" s="18"/>
      <c r="II56" s="18"/>
      <c r="IJ56" s="18"/>
      <c r="IK56" s="18"/>
      <c r="IL56" s="18"/>
      <c r="IM56" s="18"/>
      <c r="IN56" s="18"/>
      <c r="IO56" s="18"/>
      <c r="IP56" s="18"/>
      <c r="IQ56" s="18"/>
      <c r="IR56" s="18"/>
      <c r="IS56" s="18"/>
    </row>
    <row r="57" spans="1:253" s="154" customFormat="1" ht="18.75">
      <c r="A57" s="161"/>
      <c r="B57" s="167" t="s">
        <v>48</v>
      </c>
      <c r="C57" s="172">
        <f>SUM(C56:C56)</f>
        <v>360</v>
      </c>
      <c r="D57" s="165">
        <f>SUM(D56:D56)</f>
        <v>0</v>
      </c>
      <c r="E57" s="165">
        <f>SUM(E56:E56)</f>
        <v>0</v>
      </c>
      <c r="F57" s="165">
        <f>SUM(F56:F56)</f>
        <v>4335</v>
      </c>
      <c r="G57" s="162"/>
      <c r="H57" s="141"/>
      <c r="I57" s="141"/>
      <c r="J57" s="141"/>
      <c r="K57" s="141"/>
      <c r="L57" s="141"/>
      <c r="M57" s="141"/>
      <c r="N57" s="141"/>
      <c r="O57" s="141"/>
      <c r="P57" s="141"/>
      <c r="Q57" s="141"/>
      <c r="R57" s="141"/>
      <c r="S57" s="141"/>
      <c r="T57" s="141"/>
      <c r="U57" s="141"/>
      <c r="V57" s="141"/>
      <c r="W57" s="141"/>
      <c r="X57" s="141"/>
      <c r="Y57" s="141"/>
      <c r="Z57" s="141"/>
      <c r="AA57" s="141"/>
      <c r="AB57" s="141"/>
      <c r="AC57" s="141"/>
      <c r="AD57" s="141"/>
      <c r="AE57" s="141"/>
      <c r="AF57" s="141"/>
      <c r="AG57" s="141"/>
      <c r="AH57" s="141"/>
      <c r="AI57" s="141"/>
      <c r="AJ57" s="141"/>
      <c r="AK57" s="141"/>
      <c r="AL57" s="141"/>
      <c r="AM57" s="141"/>
      <c r="AN57" s="141"/>
      <c r="AO57" s="141"/>
      <c r="AP57" s="141"/>
      <c r="AQ57" s="141"/>
      <c r="AR57" s="141"/>
      <c r="AS57" s="141"/>
      <c r="AT57" s="141"/>
      <c r="AU57" s="141"/>
      <c r="AV57" s="141"/>
      <c r="AW57" s="141"/>
      <c r="AX57" s="141"/>
      <c r="AY57" s="141"/>
      <c r="AZ57" s="141"/>
      <c r="BA57" s="141"/>
      <c r="BB57" s="141"/>
      <c r="BC57" s="141"/>
      <c r="BD57" s="141"/>
      <c r="BE57" s="141"/>
      <c r="BF57" s="141"/>
      <c r="BG57" s="141"/>
      <c r="BH57" s="141"/>
      <c r="BI57" s="141"/>
      <c r="BJ57" s="141"/>
      <c r="BK57" s="141"/>
      <c r="BL57" s="141"/>
      <c r="BM57" s="141"/>
      <c r="BN57" s="141"/>
      <c r="BO57" s="141"/>
      <c r="BP57" s="141"/>
      <c r="BQ57" s="141"/>
      <c r="BR57" s="141"/>
      <c r="BS57" s="141"/>
      <c r="BT57" s="141"/>
      <c r="BU57" s="141"/>
      <c r="BV57" s="141"/>
      <c r="BW57" s="141"/>
      <c r="BX57" s="141"/>
      <c r="BY57" s="141"/>
      <c r="BZ57" s="141"/>
      <c r="CA57" s="141"/>
      <c r="CB57" s="141"/>
      <c r="CC57" s="141"/>
      <c r="CD57" s="141"/>
      <c r="CE57" s="141"/>
      <c r="CF57" s="141"/>
      <c r="CG57" s="141"/>
      <c r="CH57" s="141"/>
      <c r="CI57" s="141"/>
      <c r="CJ57" s="141"/>
      <c r="CK57" s="141"/>
      <c r="CL57" s="141"/>
      <c r="CM57" s="141"/>
      <c r="CN57" s="141"/>
      <c r="CO57" s="141"/>
      <c r="CP57" s="141"/>
      <c r="CQ57" s="141"/>
      <c r="CR57" s="141"/>
      <c r="CS57" s="141"/>
      <c r="CT57" s="141"/>
      <c r="CU57" s="141"/>
      <c r="CV57" s="141"/>
      <c r="CW57" s="141"/>
      <c r="CX57" s="141"/>
      <c r="CY57" s="141"/>
      <c r="CZ57" s="141"/>
      <c r="DA57" s="141"/>
      <c r="DB57" s="141"/>
      <c r="DC57" s="141"/>
      <c r="DD57" s="141"/>
      <c r="DE57" s="141"/>
      <c r="DF57" s="141"/>
      <c r="DG57" s="141"/>
      <c r="DH57" s="141"/>
      <c r="DI57" s="141"/>
      <c r="DJ57" s="141"/>
      <c r="DK57" s="141"/>
      <c r="DL57" s="141"/>
      <c r="DM57" s="141"/>
      <c r="DN57" s="141"/>
      <c r="DO57" s="141"/>
      <c r="DP57" s="141"/>
      <c r="DQ57" s="141"/>
      <c r="DR57" s="141"/>
      <c r="DS57" s="141"/>
      <c r="DT57" s="141"/>
      <c r="DU57" s="141"/>
      <c r="DV57" s="141"/>
      <c r="DW57" s="141"/>
      <c r="DX57" s="141"/>
      <c r="DY57" s="141"/>
      <c r="DZ57" s="141"/>
      <c r="EA57" s="141"/>
      <c r="EB57" s="141"/>
      <c r="EC57" s="141"/>
      <c r="ED57" s="141"/>
      <c r="EE57" s="141"/>
      <c r="EF57" s="141"/>
      <c r="EG57" s="141"/>
      <c r="EH57" s="141"/>
      <c r="EI57" s="141"/>
      <c r="EJ57" s="141"/>
      <c r="EK57" s="141"/>
      <c r="EL57" s="141"/>
      <c r="EM57" s="141"/>
      <c r="EN57" s="141"/>
      <c r="EO57" s="141"/>
      <c r="EP57" s="141"/>
      <c r="EQ57" s="141"/>
      <c r="ER57" s="141"/>
      <c r="ES57" s="141"/>
      <c r="ET57" s="141"/>
      <c r="EU57" s="141"/>
      <c r="EV57" s="141"/>
      <c r="EW57" s="141"/>
      <c r="EX57" s="141"/>
      <c r="EY57" s="141"/>
      <c r="EZ57" s="141"/>
      <c r="FA57" s="141"/>
      <c r="FB57" s="141"/>
      <c r="FC57" s="141"/>
      <c r="FD57" s="141"/>
      <c r="FE57" s="141"/>
      <c r="FF57" s="141"/>
      <c r="FG57" s="141"/>
      <c r="FH57" s="141"/>
      <c r="FI57" s="141"/>
      <c r="FJ57" s="141"/>
      <c r="FK57" s="141"/>
      <c r="FL57" s="141"/>
      <c r="FM57" s="141"/>
      <c r="FN57" s="141"/>
      <c r="FO57" s="141"/>
      <c r="FP57" s="141"/>
      <c r="FQ57" s="141"/>
      <c r="FR57" s="141"/>
      <c r="FS57" s="141"/>
      <c r="FT57" s="141"/>
      <c r="FU57" s="141"/>
      <c r="FV57" s="141"/>
      <c r="FW57" s="141"/>
      <c r="FX57" s="141"/>
      <c r="FY57" s="141"/>
      <c r="FZ57" s="141"/>
      <c r="GA57" s="141"/>
      <c r="GB57" s="141"/>
      <c r="GC57" s="141"/>
      <c r="GD57" s="141"/>
      <c r="GE57" s="141"/>
      <c r="GF57" s="141"/>
      <c r="GG57" s="141"/>
      <c r="GH57" s="141"/>
      <c r="GI57" s="141"/>
      <c r="GJ57" s="141"/>
      <c r="GK57" s="141"/>
      <c r="GL57" s="141"/>
      <c r="GM57" s="141"/>
      <c r="GN57" s="141"/>
      <c r="GO57" s="141"/>
      <c r="GP57" s="141"/>
      <c r="GQ57" s="141"/>
      <c r="GR57" s="141"/>
      <c r="GS57" s="141"/>
      <c r="GT57" s="141"/>
      <c r="GU57" s="141"/>
      <c r="GV57" s="141"/>
      <c r="GW57" s="141"/>
      <c r="GX57" s="141"/>
      <c r="GY57" s="141"/>
      <c r="GZ57" s="141"/>
      <c r="HA57" s="141"/>
      <c r="HB57" s="141"/>
      <c r="HC57" s="141"/>
      <c r="HD57" s="141"/>
      <c r="HE57" s="141"/>
      <c r="HF57" s="141"/>
      <c r="HG57" s="141"/>
      <c r="HH57" s="141"/>
      <c r="HI57" s="141"/>
      <c r="HJ57" s="141"/>
      <c r="HK57" s="141"/>
      <c r="HL57" s="141"/>
      <c r="HM57" s="141"/>
      <c r="HN57" s="141"/>
      <c r="HO57" s="141"/>
      <c r="HP57" s="141"/>
      <c r="HQ57" s="141"/>
      <c r="HR57" s="141"/>
      <c r="HS57" s="141"/>
      <c r="HT57" s="141"/>
      <c r="HU57" s="141"/>
      <c r="HV57" s="141"/>
      <c r="HW57" s="141"/>
      <c r="HX57" s="141"/>
      <c r="HY57" s="141"/>
      <c r="HZ57" s="141"/>
      <c r="IA57" s="141"/>
      <c r="IB57" s="141"/>
      <c r="IC57" s="141"/>
      <c r="ID57" s="141"/>
      <c r="IE57" s="141"/>
      <c r="IF57" s="141"/>
      <c r="IG57" s="141"/>
      <c r="IH57" s="141"/>
      <c r="II57" s="141"/>
      <c r="IJ57" s="141"/>
      <c r="IK57" s="141"/>
      <c r="IL57" s="141"/>
      <c r="IM57" s="141"/>
      <c r="IN57" s="141"/>
      <c r="IO57" s="141"/>
      <c r="IP57" s="141"/>
      <c r="IQ57" s="141"/>
      <c r="IR57" s="141"/>
      <c r="IS57" s="141"/>
    </row>
    <row r="58" spans="1:253" s="144" customFormat="1" ht="56.25">
      <c r="A58" s="156"/>
      <c r="B58" s="29" t="s">
        <v>166</v>
      </c>
      <c r="C58" s="174">
        <f>C57+C53</f>
        <v>1149</v>
      </c>
      <c r="D58" s="31">
        <f>D57</f>
        <v>0</v>
      </c>
      <c r="E58" s="31">
        <f>E57</f>
        <v>0</v>
      </c>
      <c r="F58" s="31">
        <f>F57</f>
        <v>4335</v>
      </c>
      <c r="G58" s="142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N58" s="18"/>
      <c r="AO58" s="18"/>
      <c r="AP58" s="18"/>
      <c r="AQ58" s="18"/>
      <c r="AR58" s="18"/>
      <c r="AS58" s="18"/>
      <c r="AT58" s="18"/>
      <c r="AU58" s="18"/>
      <c r="AV58" s="18"/>
      <c r="AW58" s="18"/>
      <c r="AX58" s="18"/>
      <c r="AY58" s="18"/>
      <c r="AZ58" s="18"/>
      <c r="BA58" s="18"/>
      <c r="BB58" s="18"/>
      <c r="BC58" s="18"/>
      <c r="BD58" s="18"/>
      <c r="BE58" s="18"/>
      <c r="BF58" s="18"/>
      <c r="BG58" s="18"/>
      <c r="BH58" s="18"/>
      <c r="BI58" s="18"/>
      <c r="BJ58" s="18"/>
      <c r="BK58" s="18"/>
      <c r="BL58" s="18"/>
      <c r="BM58" s="18"/>
      <c r="BN58" s="18"/>
      <c r="BO58" s="18"/>
      <c r="BP58" s="18"/>
      <c r="BQ58" s="18"/>
      <c r="BR58" s="18"/>
      <c r="BS58" s="18"/>
      <c r="BT58" s="18"/>
      <c r="BU58" s="18"/>
      <c r="BV58" s="18"/>
      <c r="BW58" s="18"/>
      <c r="BX58" s="18"/>
      <c r="BY58" s="18"/>
      <c r="BZ58" s="18"/>
      <c r="CA58" s="18"/>
      <c r="CB58" s="18"/>
      <c r="CC58" s="18"/>
      <c r="CD58" s="18"/>
      <c r="CE58" s="18"/>
      <c r="CF58" s="18"/>
      <c r="CG58" s="18"/>
      <c r="CH58" s="18"/>
      <c r="CI58" s="18"/>
      <c r="CJ58" s="18"/>
      <c r="CK58" s="18"/>
      <c r="CL58" s="18"/>
      <c r="CM58" s="18"/>
      <c r="CN58" s="18"/>
      <c r="CO58" s="18"/>
      <c r="CP58" s="18"/>
      <c r="CQ58" s="18"/>
      <c r="CR58" s="18"/>
      <c r="CS58" s="18"/>
      <c r="CT58" s="18"/>
      <c r="CU58" s="18"/>
      <c r="CV58" s="18"/>
      <c r="CW58" s="18"/>
      <c r="CX58" s="18"/>
      <c r="CY58" s="18"/>
      <c r="CZ58" s="18"/>
      <c r="DA58" s="18"/>
      <c r="DB58" s="18"/>
      <c r="DC58" s="18"/>
      <c r="DD58" s="18"/>
      <c r="DE58" s="18"/>
      <c r="DF58" s="18"/>
      <c r="DG58" s="18"/>
      <c r="DH58" s="18"/>
      <c r="DI58" s="18"/>
      <c r="DJ58" s="18"/>
      <c r="DK58" s="18"/>
      <c r="DL58" s="18"/>
      <c r="DM58" s="18"/>
      <c r="DN58" s="18"/>
      <c r="DO58" s="18"/>
      <c r="DP58" s="18"/>
      <c r="DQ58" s="18"/>
      <c r="DR58" s="18"/>
      <c r="DS58" s="18"/>
      <c r="DT58" s="18"/>
      <c r="DU58" s="18"/>
      <c r="DV58" s="18"/>
      <c r="DW58" s="18"/>
      <c r="DX58" s="18"/>
      <c r="DY58" s="18"/>
      <c r="DZ58" s="18"/>
      <c r="EA58" s="18"/>
      <c r="EB58" s="18"/>
      <c r="EC58" s="18"/>
      <c r="ED58" s="18"/>
      <c r="EE58" s="18"/>
      <c r="EF58" s="18"/>
      <c r="EG58" s="18"/>
      <c r="EH58" s="18"/>
      <c r="EI58" s="18"/>
      <c r="EJ58" s="18"/>
      <c r="EK58" s="18"/>
      <c r="EL58" s="18"/>
      <c r="EM58" s="18"/>
      <c r="EN58" s="18"/>
      <c r="EO58" s="18"/>
      <c r="EP58" s="18"/>
      <c r="EQ58" s="18"/>
      <c r="ER58" s="18"/>
      <c r="ES58" s="18"/>
      <c r="ET58" s="18"/>
      <c r="EU58" s="18"/>
      <c r="EV58" s="18"/>
      <c r="EW58" s="18"/>
      <c r="EX58" s="18"/>
      <c r="EY58" s="18"/>
      <c r="EZ58" s="18"/>
      <c r="FA58" s="18"/>
      <c r="FB58" s="18"/>
      <c r="FC58" s="18"/>
      <c r="FD58" s="18"/>
      <c r="FE58" s="18"/>
      <c r="FF58" s="18"/>
      <c r="FG58" s="18"/>
      <c r="FH58" s="18"/>
      <c r="FI58" s="18"/>
      <c r="FJ58" s="18"/>
      <c r="FK58" s="18"/>
      <c r="FL58" s="18"/>
      <c r="FM58" s="18"/>
      <c r="FN58" s="18"/>
      <c r="FO58" s="18"/>
      <c r="FP58" s="18"/>
      <c r="FQ58" s="18"/>
      <c r="FR58" s="18"/>
      <c r="FS58" s="18"/>
      <c r="FT58" s="18"/>
      <c r="FU58" s="18"/>
      <c r="FV58" s="18"/>
      <c r="FW58" s="18"/>
      <c r="FX58" s="18"/>
      <c r="FY58" s="18"/>
      <c r="FZ58" s="18"/>
      <c r="GA58" s="18"/>
      <c r="GB58" s="18"/>
      <c r="GC58" s="18"/>
      <c r="GD58" s="18"/>
      <c r="GE58" s="18"/>
      <c r="GF58" s="18"/>
      <c r="GG58" s="18"/>
      <c r="GH58" s="18"/>
      <c r="GI58" s="18"/>
      <c r="GJ58" s="18"/>
      <c r="GK58" s="18"/>
      <c r="GL58" s="18"/>
      <c r="GM58" s="18"/>
      <c r="GN58" s="18"/>
      <c r="GO58" s="18"/>
      <c r="GP58" s="18"/>
      <c r="GQ58" s="18"/>
      <c r="GR58" s="18"/>
      <c r="GS58" s="18"/>
      <c r="GT58" s="18"/>
      <c r="GU58" s="18"/>
      <c r="GV58" s="18"/>
      <c r="GW58" s="18"/>
      <c r="GX58" s="18"/>
      <c r="GY58" s="18"/>
      <c r="GZ58" s="18"/>
      <c r="HA58" s="18"/>
      <c r="HB58" s="18"/>
      <c r="HC58" s="18"/>
      <c r="HD58" s="18"/>
      <c r="HE58" s="18"/>
      <c r="HF58" s="18"/>
      <c r="HG58" s="18"/>
      <c r="HH58" s="18"/>
      <c r="HI58" s="18"/>
      <c r="HJ58" s="18"/>
      <c r="HK58" s="18"/>
      <c r="HL58" s="18"/>
      <c r="HM58" s="18"/>
      <c r="HN58" s="18"/>
      <c r="HO58" s="18"/>
      <c r="HP58" s="18"/>
      <c r="HQ58" s="18"/>
      <c r="HR58" s="18"/>
      <c r="HS58" s="18"/>
      <c r="HT58" s="18"/>
      <c r="HU58" s="18"/>
      <c r="HV58" s="18"/>
      <c r="HW58" s="18"/>
      <c r="HX58" s="18"/>
      <c r="HY58" s="18"/>
      <c r="HZ58" s="18"/>
      <c r="IA58" s="18"/>
      <c r="IB58" s="18"/>
      <c r="IC58" s="18"/>
      <c r="ID58" s="18"/>
      <c r="IE58" s="18"/>
      <c r="IF58" s="18"/>
      <c r="IG58" s="18"/>
      <c r="IH58" s="18"/>
      <c r="II58" s="18"/>
      <c r="IJ58" s="18"/>
      <c r="IK58" s="18"/>
      <c r="IL58" s="18"/>
      <c r="IM58" s="18"/>
      <c r="IN58" s="18"/>
      <c r="IO58" s="18"/>
      <c r="IP58" s="18"/>
      <c r="IQ58" s="18"/>
      <c r="IR58" s="18"/>
      <c r="IS58" s="18"/>
    </row>
    <row r="59" spans="1:7" s="22" customFormat="1" ht="37.5">
      <c r="A59" s="156"/>
      <c r="B59" s="29" t="s">
        <v>241</v>
      </c>
      <c r="C59" s="174">
        <f>C58+C50</f>
        <v>3152.554</v>
      </c>
      <c r="D59" s="31">
        <f>D58+D50</f>
        <v>8.8</v>
      </c>
      <c r="E59" s="31">
        <f>E58+E50</f>
        <v>0</v>
      </c>
      <c r="F59" s="31">
        <f>F58+F50</f>
        <v>4335</v>
      </c>
      <c r="G59" s="143"/>
    </row>
    <row r="60" spans="1:7" ht="56.25">
      <c r="A60" s="187"/>
      <c r="B60" s="126" t="s">
        <v>242</v>
      </c>
      <c r="C60" s="188">
        <v>8500</v>
      </c>
      <c r="D60" s="127"/>
      <c r="E60" s="127"/>
      <c r="F60" s="127"/>
      <c r="G60" s="18"/>
    </row>
    <row r="61" spans="1:7" ht="79.5" customHeight="1">
      <c r="A61" s="187"/>
      <c r="B61" s="126" t="s">
        <v>269</v>
      </c>
      <c r="C61" s="188">
        <f>C60+C59</f>
        <v>11652.554</v>
      </c>
      <c r="D61" s="127"/>
      <c r="E61" s="127"/>
      <c r="F61" s="127"/>
      <c r="G61" s="18"/>
    </row>
    <row r="62" spans="1:6" ht="18.75">
      <c r="A62" s="156"/>
      <c r="B62" s="126" t="s">
        <v>244</v>
      </c>
      <c r="C62" s="177">
        <f>C60+C59+C38+C17</f>
        <v>29183.561</v>
      </c>
      <c r="D62" s="127">
        <f>D59+D38+D17</f>
        <v>12.4</v>
      </c>
      <c r="E62" s="127">
        <f>E59+E38+E17</f>
        <v>74.1</v>
      </c>
      <c r="F62" s="127">
        <f>F59+F38+F17</f>
        <v>10970.48</v>
      </c>
    </row>
    <row r="64" spans="1:6" ht="44.25" customHeight="1">
      <c r="A64" s="191" t="s">
        <v>262</v>
      </c>
      <c r="B64" s="191"/>
      <c r="C64" s="191"/>
      <c r="D64" s="191"/>
      <c r="E64" s="191"/>
      <c r="F64" s="191"/>
    </row>
    <row r="65" spans="1:6" ht="18.75">
      <c r="A65" s="159"/>
      <c r="B65" s="18"/>
      <c r="C65" s="160"/>
      <c r="D65" s="18"/>
      <c r="E65" s="18"/>
      <c r="F65" s="18"/>
    </row>
    <row r="66" spans="1:6" ht="18.75">
      <c r="A66" s="159"/>
      <c r="B66" s="18"/>
      <c r="C66" s="160"/>
      <c r="D66" s="18"/>
      <c r="E66" s="18"/>
      <c r="F66" s="18"/>
    </row>
    <row r="67" spans="1:6" ht="18.75">
      <c r="A67" s="159"/>
      <c r="B67" s="18"/>
      <c r="C67" s="160"/>
      <c r="D67" s="18"/>
      <c r="E67" s="18"/>
      <c r="F67" s="18"/>
    </row>
    <row r="68" spans="1:6" ht="18.75">
      <c r="A68" s="159"/>
      <c r="B68" s="18"/>
      <c r="C68" s="160"/>
      <c r="D68" s="18"/>
      <c r="E68" s="18"/>
      <c r="F68" s="18"/>
    </row>
    <row r="69" spans="1:6" ht="18.75">
      <c r="A69" s="159"/>
      <c r="B69" s="18"/>
      <c r="C69" s="160"/>
      <c r="D69" s="18"/>
      <c r="E69" s="18"/>
      <c r="F69" s="18"/>
    </row>
    <row r="70" spans="1:6" ht="18.75">
      <c r="A70" s="159"/>
      <c r="B70" s="18"/>
      <c r="C70" s="160"/>
      <c r="D70" s="18"/>
      <c r="E70" s="18"/>
      <c r="F70" s="18"/>
    </row>
    <row r="71" spans="1:6" ht="18.75">
      <c r="A71" s="159"/>
      <c r="B71" s="18"/>
      <c r="C71" s="160"/>
      <c r="D71" s="18"/>
      <c r="E71" s="18"/>
      <c r="F71" s="18"/>
    </row>
    <row r="72" spans="1:6" ht="18.75">
      <c r="A72" s="159"/>
      <c r="B72" s="18"/>
      <c r="C72" s="160"/>
      <c r="D72" s="18"/>
      <c r="E72" s="18"/>
      <c r="F72" s="18"/>
    </row>
    <row r="73" spans="1:6" ht="18.75">
      <c r="A73" s="159"/>
      <c r="B73" s="18"/>
      <c r="C73" s="160"/>
      <c r="D73" s="18"/>
      <c r="E73" s="18"/>
      <c r="F73" s="18"/>
    </row>
    <row r="74" spans="1:6" ht="18.75">
      <c r="A74" s="159"/>
      <c r="B74" s="18"/>
      <c r="C74" s="160"/>
      <c r="D74" s="18"/>
      <c r="E74" s="18"/>
      <c r="F74" s="18"/>
    </row>
    <row r="75" spans="1:6" ht="18.75">
      <c r="A75" s="159"/>
      <c r="B75" s="18"/>
      <c r="C75" s="160"/>
      <c r="D75" s="18"/>
      <c r="E75" s="18"/>
      <c r="F75" s="18"/>
    </row>
    <row r="76" spans="1:6" ht="18.75">
      <c r="A76" s="159"/>
      <c r="B76" s="18"/>
      <c r="C76" s="160"/>
      <c r="D76" s="18"/>
      <c r="E76" s="18"/>
      <c r="F76" s="18"/>
    </row>
    <row r="77" spans="1:6" ht="18.75">
      <c r="A77" s="159"/>
      <c r="B77" s="18"/>
      <c r="C77" s="160"/>
      <c r="D77" s="18"/>
      <c r="E77" s="18"/>
      <c r="F77" s="18"/>
    </row>
    <row r="78" spans="1:6" ht="18.75">
      <c r="A78" s="159"/>
      <c r="B78" s="18"/>
      <c r="C78" s="160"/>
      <c r="D78" s="18"/>
      <c r="E78" s="18"/>
      <c r="F78" s="18"/>
    </row>
    <row r="79" spans="1:6" ht="18.75">
      <c r="A79" s="159"/>
      <c r="B79" s="18"/>
      <c r="C79" s="160"/>
      <c r="D79" s="18"/>
      <c r="E79" s="18"/>
      <c r="F79" s="18"/>
    </row>
    <row r="80" spans="1:6" ht="18.75">
      <c r="A80" s="159"/>
      <c r="B80" s="18"/>
      <c r="C80" s="160"/>
      <c r="D80" s="18"/>
      <c r="E80" s="18"/>
      <c r="F80" s="18"/>
    </row>
    <row r="81" spans="1:6" ht="18.75">
      <c r="A81" s="159"/>
      <c r="B81" s="18"/>
      <c r="C81" s="160"/>
      <c r="D81" s="18"/>
      <c r="E81" s="18"/>
      <c r="F81" s="18"/>
    </row>
    <row r="82" spans="1:6" ht="18.75">
      <c r="A82" s="159"/>
      <c r="B82" s="18"/>
      <c r="C82" s="160"/>
      <c r="D82" s="18"/>
      <c r="E82" s="18"/>
      <c r="F82" s="18"/>
    </row>
    <row r="83" spans="1:6" ht="18.75">
      <c r="A83" s="159"/>
      <c r="B83" s="18"/>
      <c r="C83" s="160"/>
      <c r="D83" s="18"/>
      <c r="E83" s="18"/>
      <c r="F83" s="18"/>
    </row>
    <row r="84" spans="1:6" ht="18.75">
      <c r="A84" s="159"/>
      <c r="B84" s="18"/>
      <c r="C84" s="160"/>
      <c r="D84" s="18"/>
      <c r="E84" s="18"/>
      <c r="F84" s="18"/>
    </row>
    <row r="85" spans="1:6" ht="18.75">
      <c r="A85" s="159"/>
      <c r="B85" s="18"/>
      <c r="C85" s="160"/>
      <c r="D85" s="18"/>
      <c r="E85" s="18"/>
      <c r="F85" s="18"/>
    </row>
    <row r="86" spans="1:6" ht="18.75">
      <c r="A86" s="159"/>
      <c r="B86" s="18"/>
      <c r="C86" s="160"/>
      <c r="D86" s="18"/>
      <c r="E86" s="18"/>
      <c r="F86" s="18"/>
    </row>
    <row r="87" spans="1:6" ht="18.75">
      <c r="A87" s="159"/>
      <c r="B87" s="18"/>
      <c r="C87" s="160"/>
      <c r="D87" s="18"/>
      <c r="E87" s="18"/>
      <c r="F87" s="18"/>
    </row>
    <row r="88" spans="1:6" ht="18.75">
      <c r="A88" s="159"/>
      <c r="B88" s="18"/>
      <c r="C88" s="160"/>
      <c r="D88" s="18"/>
      <c r="E88" s="18"/>
      <c r="F88" s="18"/>
    </row>
    <row r="89" spans="1:6" ht="18.75">
      <c r="A89" s="159"/>
      <c r="B89" s="18"/>
      <c r="C89" s="160"/>
      <c r="D89" s="18"/>
      <c r="E89" s="18"/>
      <c r="F89" s="18"/>
    </row>
    <row r="90" spans="1:6" ht="18.75">
      <c r="A90" s="159"/>
      <c r="B90" s="18"/>
      <c r="C90" s="160"/>
      <c r="D90" s="18"/>
      <c r="E90" s="18"/>
      <c r="F90" s="18"/>
    </row>
    <row r="91" spans="1:6" ht="18.75">
      <c r="A91" s="159"/>
      <c r="B91" s="18"/>
      <c r="C91" s="160"/>
      <c r="D91" s="18"/>
      <c r="E91" s="18"/>
      <c r="F91" s="18"/>
    </row>
    <row r="92" spans="1:6" ht="18.75">
      <c r="A92" s="159"/>
      <c r="B92" s="18"/>
      <c r="C92" s="160"/>
      <c r="D92" s="18"/>
      <c r="E92" s="18"/>
      <c r="F92" s="18"/>
    </row>
    <row r="93" spans="1:6" ht="18.75">
      <c r="A93" s="159"/>
      <c r="B93" s="18"/>
      <c r="C93" s="160"/>
      <c r="D93" s="18"/>
      <c r="E93" s="18"/>
      <c r="F93" s="18"/>
    </row>
    <row r="94" spans="1:6" ht="18.75">
      <c r="A94" s="159"/>
      <c r="B94" s="18"/>
      <c r="C94" s="160"/>
      <c r="D94" s="18"/>
      <c r="E94" s="18"/>
      <c r="F94" s="18"/>
    </row>
    <row r="95" spans="1:6" ht="18.75">
      <c r="A95" s="159"/>
      <c r="B95" s="18"/>
      <c r="C95" s="160"/>
      <c r="D95" s="18"/>
      <c r="E95" s="18"/>
      <c r="F95" s="18"/>
    </row>
    <row r="96" spans="1:6" ht="18.75">
      <c r="A96" s="159"/>
      <c r="B96" s="18"/>
      <c r="C96" s="160"/>
      <c r="D96" s="18"/>
      <c r="E96" s="18"/>
      <c r="F96" s="18"/>
    </row>
    <row r="97" spans="1:6" ht="18.75">
      <c r="A97" s="159"/>
      <c r="B97" s="18"/>
      <c r="C97" s="160"/>
      <c r="D97" s="18"/>
      <c r="E97" s="18"/>
      <c r="F97" s="18"/>
    </row>
    <row r="98" spans="1:6" ht="18.75">
      <c r="A98" s="159"/>
      <c r="B98" s="18"/>
      <c r="C98" s="160"/>
      <c r="D98" s="18"/>
      <c r="E98" s="18"/>
      <c r="F98" s="18"/>
    </row>
    <row r="99" spans="1:6" ht="18.75">
      <c r="A99" s="159"/>
      <c r="B99" s="18"/>
      <c r="C99" s="160"/>
      <c r="D99" s="18"/>
      <c r="E99" s="18"/>
      <c r="F99" s="18"/>
    </row>
  </sheetData>
  <sheetProtection/>
  <mergeCells count="27">
    <mergeCell ref="B55:F55"/>
    <mergeCell ref="A64:F64"/>
    <mergeCell ref="B51:F51"/>
    <mergeCell ref="B52:F52"/>
    <mergeCell ref="B44:F44"/>
    <mergeCell ref="B41:F41"/>
    <mergeCell ref="B39:F39"/>
    <mergeCell ref="B40:F40"/>
    <mergeCell ref="B31:F31"/>
    <mergeCell ref="B34:F34"/>
    <mergeCell ref="B27:F27"/>
    <mergeCell ref="B28:F28"/>
    <mergeCell ref="B20:F20"/>
    <mergeCell ref="B23:F23"/>
    <mergeCell ref="B19:F19"/>
    <mergeCell ref="B18:F18"/>
    <mergeCell ref="D1:F1"/>
    <mergeCell ref="A3:F3"/>
    <mergeCell ref="A4:A5"/>
    <mergeCell ref="B4:B5"/>
    <mergeCell ref="C4:C5"/>
    <mergeCell ref="D4:F4"/>
    <mergeCell ref="B6:F6"/>
    <mergeCell ref="B13:F13"/>
    <mergeCell ref="B12:F12"/>
    <mergeCell ref="B8:F8"/>
    <mergeCell ref="B7:F7"/>
  </mergeCells>
  <printOptions/>
  <pageMargins left="0.5905511811023623" right="0.2362204724409449" top="0.5511811023622047" bottom="0.2362204724409449" header="0.7480314960629921" footer="0.1968503937007874"/>
  <pageSetup fitToHeight="2" horizontalDpi="600" verticalDpi="600" orientation="portrait" paperSize="9" scale="61" r:id="rId1"/>
  <headerFooter differentFirst="1">
    <oddHeader>&amp;C&amp;P</oddHeader>
  </headerFooter>
  <rowBreaks count="1" manualBreakCount="1">
    <brk id="36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B4:D22"/>
  <sheetViews>
    <sheetView zoomScaleSheetLayoutView="110" zoomScalePageLayoutView="0" workbookViewId="0" topLeftCell="A1">
      <selection activeCell="D12" sqref="D12"/>
    </sheetView>
  </sheetViews>
  <sheetFormatPr defaultColWidth="8.8515625" defaultRowHeight="15"/>
  <cols>
    <col min="1" max="1" width="8.8515625" style="6" customWidth="1"/>
    <col min="2" max="2" width="24.7109375" style="6" customWidth="1"/>
    <col min="3" max="3" width="10.7109375" style="6" bestFit="1" customWidth="1"/>
    <col min="4" max="4" width="11.00390625" style="6" bestFit="1" customWidth="1"/>
    <col min="5" max="16384" width="8.8515625" style="6" customWidth="1"/>
  </cols>
  <sheetData>
    <row r="4" spans="2:4" ht="18.75">
      <c r="B4" s="3" t="s">
        <v>5</v>
      </c>
      <c r="C4" s="8" t="s">
        <v>29</v>
      </c>
      <c r="D4" s="8">
        <v>2019</v>
      </c>
    </row>
    <row r="5" spans="2:4" ht="18.75">
      <c r="B5" s="12" t="s">
        <v>6</v>
      </c>
      <c r="C5" s="9">
        <v>191</v>
      </c>
      <c r="D5" s="9">
        <v>13875.37</v>
      </c>
    </row>
    <row r="6" spans="2:4" ht="18.75">
      <c r="B6" s="12" t="s">
        <v>8</v>
      </c>
      <c r="C6" s="9">
        <v>0</v>
      </c>
      <c r="D6" s="9">
        <v>29836.680800000002</v>
      </c>
    </row>
    <row r="7" spans="2:4" ht="18.75">
      <c r="B7" s="12" t="s">
        <v>9</v>
      </c>
      <c r="C7" s="9">
        <v>565</v>
      </c>
      <c r="D7" s="9">
        <v>9724.695</v>
      </c>
    </row>
    <row r="8" spans="2:4" ht="18.75">
      <c r="B8" s="12" t="s">
        <v>10</v>
      </c>
      <c r="C8" s="9">
        <v>2770.9037999999996</v>
      </c>
      <c r="D8" s="9">
        <v>10279.376</v>
      </c>
    </row>
    <row r="9" spans="2:4" ht="18.75">
      <c r="B9" s="12" t="s">
        <v>11</v>
      </c>
      <c r="C9" s="9">
        <v>1200.115</v>
      </c>
      <c r="D9" s="9">
        <v>11642.238140000001</v>
      </c>
    </row>
    <row r="10" spans="2:4" ht="18.75">
      <c r="B10" s="12" t="s">
        <v>12</v>
      </c>
      <c r="C10" s="9">
        <v>172.40446</v>
      </c>
      <c r="D10" s="9">
        <v>27749.1</v>
      </c>
    </row>
    <row r="11" spans="2:4" ht="18.75">
      <c r="B11" s="12" t="s">
        <v>13</v>
      </c>
      <c r="C11" s="9">
        <v>220.53887</v>
      </c>
      <c r="D11" s="9">
        <v>30989.2</v>
      </c>
    </row>
    <row r="12" spans="2:4" ht="18.75">
      <c r="B12" s="12" t="s">
        <v>14</v>
      </c>
      <c r="C12" s="9">
        <v>14.55</v>
      </c>
      <c r="D12" s="9">
        <v>10056.63811</v>
      </c>
    </row>
    <row r="13" spans="2:4" ht="18.75">
      <c r="B13" s="12" t="s">
        <v>15</v>
      </c>
      <c r="C13" s="9">
        <v>118</v>
      </c>
      <c r="D13" s="9">
        <v>34276.145</v>
      </c>
    </row>
    <row r="14" spans="2:4" ht="18.75">
      <c r="B14" s="12" t="s">
        <v>16</v>
      </c>
      <c r="C14" s="9">
        <v>0</v>
      </c>
      <c r="D14" s="9">
        <v>14013.83</v>
      </c>
    </row>
    <row r="15" spans="2:4" ht="18.75">
      <c r="B15" s="12" t="s">
        <v>17</v>
      </c>
      <c r="C15" s="9">
        <v>2836.593</v>
      </c>
      <c r="D15" s="9">
        <v>760.7</v>
      </c>
    </row>
    <row r="16" spans="2:4" ht="18.75">
      <c r="B16" s="12" t="s">
        <v>18</v>
      </c>
      <c r="C16" s="9">
        <v>1007.2692</v>
      </c>
      <c r="D16" s="9">
        <v>9259.16</v>
      </c>
    </row>
    <row r="17" spans="2:4" ht="18.75">
      <c r="B17" s="12" t="s">
        <v>19</v>
      </c>
      <c r="C17" s="9">
        <v>0</v>
      </c>
      <c r="D17" s="9">
        <v>3379.3</v>
      </c>
    </row>
    <row r="18" spans="2:4" ht="18.75">
      <c r="B18" s="12" t="s">
        <v>20</v>
      </c>
      <c r="C18" s="9">
        <v>4819.9</v>
      </c>
      <c r="D18" s="9">
        <v>15127.363</v>
      </c>
    </row>
    <row r="19" spans="2:4" ht="18.75">
      <c r="B19" s="12" t="s">
        <v>21</v>
      </c>
      <c r="C19" s="9">
        <v>0</v>
      </c>
      <c r="D19" s="9">
        <v>5958.37</v>
      </c>
    </row>
    <row r="20" spans="2:4" ht="18.75">
      <c r="B20" s="12" t="s">
        <v>22</v>
      </c>
      <c r="C20" s="9">
        <v>0</v>
      </c>
      <c r="D20" s="9">
        <v>35637.432</v>
      </c>
    </row>
    <row r="21" spans="2:4" ht="18.75">
      <c r="B21" s="10" t="s">
        <v>23</v>
      </c>
      <c r="C21" s="11">
        <f>SUM(C5:C20)</f>
        <v>13916.27433</v>
      </c>
      <c r="D21" s="11">
        <f>SUM(D5:D20)</f>
        <v>262565.59805000003</v>
      </c>
    </row>
    <row r="22" spans="3:4" ht="18.75">
      <c r="C22" s="13"/>
      <c r="D22" s="13"/>
    </row>
  </sheetData>
  <sheetProtection/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scale="75" r:id="rId1"/>
  <headerFooter differentFirst="1">
    <oddHeader>&amp;C&amp;P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B3:E21"/>
  <sheetViews>
    <sheetView zoomScaleSheetLayoutView="110" zoomScalePageLayoutView="0" workbookViewId="0" topLeftCell="A1">
      <selection activeCell="E17" sqref="E17"/>
    </sheetView>
  </sheetViews>
  <sheetFormatPr defaultColWidth="8.8515625" defaultRowHeight="15"/>
  <cols>
    <col min="1" max="1" width="8.8515625" style="6" customWidth="1"/>
    <col min="2" max="2" width="24.7109375" style="6" customWidth="1"/>
    <col min="3" max="3" width="13.00390625" style="6" customWidth="1"/>
    <col min="4" max="4" width="13.28125" style="6" customWidth="1"/>
    <col min="5" max="5" width="22.7109375" style="6" bestFit="1" customWidth="1"/>
    <col min="6" max="16384" width="8.8515625" style="6" customWidth="1"/>
  </cols>
  <sheetData>
    <row r="3" spans="2:5" ht="18.75">
      <c r="B3" s="233" t="s">
        <v>5</v>
      </c>
      <c r="C3" s="234" t="s">
        <v>30</v>
      </c>
      <c r="D3" s="234"/>
      <c r="E3" s="234"/>
    </row>
    <row r="4" spans="2:5" ht="18.75">
      <c r="B4" s="233"/>
      <c r="C4" s="14" t="s">
        <v>31</v>
      </c>
      <c r="D4" s="14" t="s">
        <v>32</v>
      </c>
      <c r="E4" s="8" t="s">
        <v>33</v>
      </c>
    </row>
    <row r="5" spans="2:5" ht="18.75">
      <c r="B5" s="12" t="s">
        <v>6</v>
      </c>
      <c r="C5" s="9"/>
      <c r="D5" s="7">
        <v>50000</v>
      </c>
      <c r="E5" s="7">
        <v>50000</v>
      </c>
    </row>
    <row r="6" spans="2:5" ht="18.75">
      <c r="B6" s="12" t="s">
        <v>8</v>
      </c>
      <c r="C6" s="9"/>
      <c r="D6" s="9">
        <v>42534.9896</v>
      </c>
      <c r="E6" s="9">
        <v>2534.9916000000003</v>
      </c>
    </row>
    <row r="7" spans="2:5" ht="18.75">
      <c r="B7" s="12" t="s">
        <v>9</v>
      </c>
      <c r="C7" s="9"/>
      <c r="D7" s="9"/>
      <c r="E7" s="9"/>
    </row>
    <row r="8" spans="2:5" ht="18.75">
      <c r="B8" s="12" t="s">
        <v>10</v>
      </c>
      <c r="C8" s="9"/>
      <c r="D8" s="9"/>
      <c r="E8" s="9"/>
    </row>
    <row r="9" spans="2:5" ht="18.75">
      <c r="B9" s="12" t="s">
        <v>11</v>
      </c>
      <c r="C9" s="9"/>
      <c r="D9" s="9"/>
      <c r="E9" s="9"/>
    </row>
    <row r="10" spans="2:5" ht="18.75">
      <c r="B10" s="12" t="s">
        <v>12</v>
      </c>
      <c r="C10" s="9"/>
      <c r="D10" s="9">
        <v>47700</v>
      </c>
      <c r="E10" s="9">
        <v>47700</v>
      </c>
    </row>
    <row r="11" spans="2:5" ht="18.75">
      <c r="B11" s="12" t="s">
        <v>13</v>
      </c>
      <c r="C11" s="9"/>
      <c r="D11" s="9"/>
      <c r="E11" s="9"/>
    </row>
    <row r="12" spans="2:5" ht="18.75">
      <c r="B12" s="12" t="s">
        <v>14</v>
      </c>
      <c r="C12" s="9"/>
      <c r="D12" s="9">
        <v>13580</v>
      </c>
      <c r="E12" s="9"/>
    </row>
    <row r="13" spans="2:5" ht="18.75">
      <c r="B13" s="12" t="s">
        <v>15</v>
      </c>
      <c r="C13" s="9"/>
      <c r="D13" s="9"/>
      <c r="E13" s="9"/>
    </row>
    <row r="14" spans="2:5" ht="18.75">
      <c r="B14" s="12" t="s">
        <v>16</v>
      </c>
      <c r="C14" s="9"/>
      <c r="D14" s="9">
        <v>4199</v>
      </c>
      <c r="E14" s="9"/>
    </row>
    <row r="15" spans="2:5" ht="18.75">
      <c r="B15" s="12" t="s">
        <v>17</v>
      </c>
      <c r="C15" s="9"/>
      <c r="D15" s="9"/>
      <c r="E15" s="9"/>
    </row>
    <row r="16" spans="2:5" ht="18.75">
      <c r="B16" s="12" t="s">
        <v>18</v>
      </c>
      <c r="C16" s="9"/>
      <c r="D16" s="9">
        <v>17863.872</v>
      </c>
      <c r="E16" s="9"/>
    </row>
    <row r="17" spans="2:5" ht="18.75">
      <c r="B17" s="12" t="s">
        <v>19</v>
      </c>
      <c r="C17" s="9"/>
      <c r="D17" s="9"/>
      <c r="E17" s="9"/>
    </row>
    <row r="18" spans="2:5" ht="18.75">
      <c r="B18" s="12" t="s">
        <v>20</v>
      </c>
      <c r="C18" s="9"/>
      <c r="D18" s="9"/>
      <c r="E18" s="9"/>
    </row>
    <row r="19" spans="2:5" ht="18.75">
      <c r="B19" s="12" t="s">
        <v>21</v>
      </c>
      <c r="C19" s="9"/>
      <c r="D19" s="9">
        <v>34900</v>
      </c>
      <c r="E19" s="9">
        <v>34900</v>
      </c>
    </row>
    <row r="20" spans="2:5" ht="18.75">
      <c r="B20" s="12" t="s">
        <v>22</v>
      </c>
      <c r="C20" s="9"/>
      <c r="D20" s="9"/>
      <c r="E20" s="9"/>
    </row>
    <row r="21" spans="2:5" ht="18.75">
      <c r="B21" s="10" t="s">
        <v>23</v>
      </c>
      <c r="C21" s="11">
        <f>SUM(C5:C20)</f>
        <v>0</v>
      </c>
      <c r="D21" s="11">
        <f>SUM(D5:D20)</f>
        <v>210777.8616</v>
      </c>
      <c r="E21" s="11">
        <f>SUM(E5:E20)</f>
        <v>135134.9916</v>
      </c>
    </row>
  </sheetData>
  <sheetProtection/>
  <mergeCells count="2">
    <mergeCell ref="B3:B4"/>
    <mergeCell ref="C3:E3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scale="75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Олександр</dc:creator>
  <cp:keywords/>
  <dc:description/>
  <cp:lastModifiedBy>prld</cp:lastModifiedBy>
  <cp:lastPrinted>2020-04-16T10:00:11Z</cp:lastPrinted>
  <dcterms:created xsi:type="dcterms:W3CDTF">2018-04-26T06:25:34Z</dcterms:created>
  <dcterms:modified xsi:type="dcterms:W3CDTF">2020-04-22T14:20:36Z</dcterms:modified>
  <cp:category/>
  <cp:version/>
  <cp:contentType/>
  <cp:contentStatus/>
</cp:coreProperties>
</file>